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Users\mi04041\Desktop\Arrivate dopo 11 Agosto 23 pubblicazione Decreto\DECRETO UST DISTRIBUZIONE DEROGHE NOVEMBRE 2023\Correzioni Dirigente\"/>
    </mc:Choice>
  </mc:AlternateContent>
  <xr:revisionPtr revIDLastSave="0" documentId="13_ncr:1_{F3043D7E-BADA-435D-8ECE-4A0EE2E81A63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INFANZIA" sheetId="1" r:id="rId1"/>
    <sheet name="PRIMARIA" sheetId="2" r:id="rId2"/>
    <sheet name="I GRADO" sheetId="3" r:id="rId3"/>
    <sheet name="II GRADO" sheetId="4" r:id="rId4"/>
    <sheet name="Riepilogo" sheetId="5" r:id="rId5"/>
  </sheets>
  <definedNames>
    <definedName name="_xlnm.Print_Area" localSheetId="3">'II GRADO'!$A$1:$Q$25</definedName>
    <definedName name="_xlnm.Print_Area" localSheetId="4">Riepilogo!$A$1:$Q$18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cVJnm17x0vjVbrJj8KyggIqArVcLr1Bffh6xTl8f52M="/>
    </ext>
  </extLst>
</workbook>
</file>

<file path=xl/calcChain.xml><?xml version="1.0" encoding="utf-8"?>
<calcChain xmlns="http://schemas.openxmlformats.org/spreadsheetml/2006/main">
  <c r="J33" i="1" l="1"/>
  <c r="J31" i="1"/>
  <c r="J25" i="1"/>
  <c r="J19" i="1"/>
  <c r="J14" i="2"/>
  <c r="J21" i="1"/>
  <c r="H35" i="1"/>
  <c r="N35" i="1" l="1"/>
  <c r="O35" i="1" s="1"/>
  <c r="H29" i="1"/>
  <c r="N29" i="1" s="1"/>
  <c r="I27" i="3"/>
  <c r="N27" i="3" s="1"/>
  <c r="I34" i="3"/>
  <c r="I25" i="3"/>
  <c r="I18" i="3"/>
  <c r="M18" i="3" s="1"/>
  <c r="I13" i="1"/>
  <c r="H17" i="1"/>
  <c r="H34" i="1"/>
  <c r="H27" i="1"/>
  <c r="H36" i="1"/>
  <c r="H19" i="1"/>
  <c r="N18" i="1"/>
  <c r="P17" i="1"/>
  <c r="Q17" i="1" s="1"/>
  <c r="H12" i="1"/>
  <c r="N25" i="3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2" i="5"/>
  <c r="P25" i="4"/>
  <c r="Q25" i="4" s="1"/>
  <c r="N25" i="4"/>
  <c r="M25" i="4"/>
  <c r="L25" i="4"/>
  <c r="P24" i="4"/>
  <c r="Q24" i="4" s="1"/>
  <c r="N24" i="4"/>
  <c r="O24" i="4" s="1"/>
  <c r="L24" i="4"/>
  <c r="P23" i="4"/>
  <c r="Q23" i="4" s="1"/>
  <c r="N23" i="4"/>
  <c r="M23" i="4"/>
  <c r="L23" i="4"/>
  <c r="P22" i="4"/>
  <c r="Q22" i="4" s="1"/>
  <c r="N22" i="4"/>
  <c r="M22" i="4"/>
  <c r="L22" i="4"/>
  <c r="P21" i="4"/>
  <c r="Q21" i="4" s="1"/>
  <c r="N21" i="4"/>
  <c r="M21" i="4"/>
  <c r="L21" i="4"/>
  <c r="P20" i="4"/>
  <c r="Q20" i="4" s="1"/>
  <c r="N20" i="4"/>
  <c r="M20" i="4"/>
  <c r="L20" i="4"/>
  <c r="P19" i="4"/>
  <c r="Q19" i="4" s="1"/>
  <c r="N19" i="4"/>
  <c r="M19" i="4"/>
  <c r="L19" i="4"/>
  <c r="P18" i="4"/>
  <c r="Q18" i="4" s="1"/>
  <c r="N18" i="4"/>
  <c r="M18" i="4"/>
  <c r="L18" i="4"/>
  <c r="P17" i="4"/>
  <c r="Q17" i="4" s="1"/>
  <c r="N17" i="4"/>
  <c r="O17" i="4" s="1"/>
  <c r="L17" i="4"/>
  <c r="P16" i="4"/>
  <c r="Q16" i="4" s="1"/>
  <c r="N16" i="4"/>
  <c r="M16" i="4"/>
  <c r="L16" i="4"/>
  <c r="P15" i="4"/>
  <c r="Q15" i="4" s="1"/>
  <c r="N15" i="4"/>
  <c r="M15" i="4"/>
  <c r="L15" i="4"/>
  <c r="P14" i="4"/>
  <c r="Q14" i="4" s="1"/>
  <c r="N14" i="4"/>
  <c r="M14" i="4"/>
  <c r="L14" i="4"/>
  <c r="P13" i="4"/>
  <c r="Q13" i="4" s="1"/>
  <c r="N13" i="4"/>
  <c r="M13" i="4"/>
  <c r="L13" i="4"/>
  <c r="A12" i="4"/>
  <c r="K10" i="4"/>
  <c r="K7" i="5" s="1"/>
  <c r="J10" i="4"/>
  <c r="J7" i="5" s="1"/>
  <c r="I10" i="4"/>
  <c r="I7" i="5" s="1"/>
  <c r="H10" i="4"/>
  <c r="H7" i="5" s="1"/>
  <c r="G10" i="4"/>
  <c r="G7" i="5" s="1"/>
  <c r="F10" i="4"/>
  <c r="F7" i="5" s="1"/>
  <c r="E10" i="4"/>
  <c r="E7" i="5" s="1"/>
  <c r="D10" i="4"/>
  <c r="D7" i="5" s="1"/>
  <c r="C10" i="4"/>
  <c r="B10" i="4"/>
  <c r="B7" i="5" s="1"/>
  <c r="Q9" i="4"/>
  <c r="Q12" i="4" s="1"/>
  <c r="P9" i="4"/>
  <c r="P12" i="4" s="1"/>
  <c r="O9" i="4"/>
  <c r="O12" i="4" s="1"/>
  <c r="N9" i="4"/>
  <c r="N12" i="4" s="1"/>
  <c r="M9" i="4"/>
  <c r="M12" i="4" s="1"/>
  <c r="L9" i="4"/>
  <c r="L12" i="4" s="1"/>
  <c r="K9" i="4"/>
  <c r="K12" i="4" s="1"/>
  <c r="J9" i="4"/>
  <c r="J12" i="4" s="1"/>
  <c r="I9" i="4"/>
  <c r="I12" i="4" s="1"/>
  <c r="H9" i="4"/>
  <c r="H12" i="4" s="1"/>
  <c r="G9" i="4"/>
  <c r="G12" i="4" s="1"/>
  <c r="F9" i="4"/>
  <c r="F12" i="4" s="1"/>
  <c r="E9" i="4"/>
  <c r="E12" i="4" s="1"/>
  <c r="D9" i="4"/>
  <c r="D12" i="4" s="1"/>
  <c r="C9" i="4"/>
  <c r="C12" i="4" s="1"/>
  <c r="B9" i="4"/>
  <c r="B8" i="4"/>
  <c r="P37" i="3"/>
  <c r="Q37" i="3" s="1"/>
  <c r="N37" i="3"/>
  <c r="M37" i="3"/>
  <c r="L37" i="3"/>
  <c r="P36" i="3"/>
  <c r="Q36" i="3" s="1"/>
  <c r="N36" i="3"/>
  <c r="M36" i="3"/>
  <c r="L36" i="3"/>
  <c r="P35" i="3"/>
  <c r="Q35" i="3" s="1"/>
  <c r="N35" i="3"/>
  <c r="M35" i="3"/>
  <c r="L35" i="3"/>
  <c r="P34" i="3"/>
  <c r="Q34" i="3" s="1"/>
  <c r="M34" i="3"/>
  <c r="L34" i="3"/>
  <c r="N34" i="3"/>
  <c r="P33" i="3"/>
  <c r="Q33" i="3" s="1"/>
  <c r="N33" i="3"/>
  <c r="M33" i="3"/>
  <c r="L33" i="3"/>
  <c r="P32" i="3"/>
  <c r="Q32" i="3" s="1"/>
  <c r="N32" i="3"/>
  <c r="M32" i="3"/>
  <c r="L32" i="3"/>
  <c r="P31" i="3"/>
  <c r="Q31" i="3" s="1"/>
  <c r="N31" i="3"/>
  <c r="M31" i="3"/>
  <c r="L31" i="3"/>
  <c r="P30" i="3"/>
  <c r="Q30" i="3" s="1"/>
  <c r="N30" i="3"/>
  <c r="M30" i="3"/>
  <c r="L30" i="3"/>
  <c r="P29" i="3"/>
  <c r="Q29" i="3" s="1"/>
  <c r="N29" i="3"/>
  <c r="M29" i="3"/>
  <c r="L29" i="3"/>
  <c r="P28" i="3"/>
  <c r="Q28" i="3" s="1"/>
  <c r="N28" i="3"/>
  <c r="M28" i="3"/>
  <c r="L28" i="3"/>
  <c r="P27" i="3"/>
  <c r="Q27" i="3" s="1"/>
  <c r="M27" i="3"/>
  <c r="L27" i="3"/>
  <c r="P26" i="3"/>
  <c r="Q26" i="3" s="1"/>
  <c r="N26" i="3"/>
  <c r="M26" i="3"/>
  <c r="L26" i="3"/>
  <c r="P25" i="3"/>
  <c r="Q25" i="3" s="1"/>
  <c r="M25" i="3"/>
  <c r="L25" i="3"/>
  <c r="P24" i="3"/>
  <c r="Q24" i="3" s="1"/>
  <c r="N24" i="3"/>
  <c r="M24" i="3"/>
  <c r="L24" i="3"/>
  <c r="P23" i="3"/>
  <c r="Q23" i="3" s="1"/>
  <c r="N23" i="3"/>
  <c r="M23" i="3"/>
  <c r="L23" i="3"/>
  <c r="P22" i="3"/>
  <c r="Q22" i="3" s="1"/>
  <c r="N22" i="3"/>
  <c r="M22" i="3"/>
  <c r="L22" i="3"/>
  <c r="P21" i="3"/>
  <c r="Q21" i="3" s="1"/>
  <c r="N21" i="3"/>
  <c r="M21" i="3"/>
  <c r="L21" i="3"/>
  <c r="P20" i="3"/>
  <c r="Q20" i="3" s="1"/>
  <c r="N20" i="3"/>
  <c r="M20" i="3"/>
  <c r="L20" i="3"/>
  <c r="P19" i="3"/>
  <c r="Q19" i="3" s="1"/>
  <c r="N19" i="3"/>
  <c r="M19" i="3"/>
  <c r="L19" i="3"/>
  <c r="P18" i="3"/>
  <c r="Q18" i="3" s="1"/>
  <c r="L18" i="3"/>
  <c r="P17" i="3"/>
  <c r="Q17" i="3" s="1"/>
  <c r="N17" i="3"/>
  <c r="M17" i="3"/>
  <c r="L17" i="3"/>
  <c r="P16" i="3"/>
  <c r="Q16" i="3" s="1"/>
  <c r="N16" i="3"/>
  <c r="M16" i="3"/>
  <c r="L16" i="3"/>
  <c r="P15" i="3"/>
  <c r="Q15" i="3" s="1"/>
  <c r="N15" i="3"/>
  <c r="M15" i="3"/>
  <c r="L15" i="3"/>
  <c r="P14" i="3"/>
  <c r="Q14" i="3" s="1"/>
  <c r="N14" i="3"/>
  <c r="M14" i="3"/>
  <c r="L14" i="3"/>
  <c r="P13" i="3"/>
  <c r="Q13" i="3" s="1"/>
  <c r="N13" i="3"/>
  <c r="M13" i="3"/>
  <c r="L13" i="3"/>
  <c r="B12" i="3"/>
  <c r="A12" i="3"/>
  <c r="J10" i="3"/>
  <c r="J6" i="5" s="1"/>
  <c r="H10" i="3"/>
  <c r="H6" i="5" s="1"/>
  <c r="G10" i="3"/>
  <c r="G6" i="5" s="1"/>
  <c r="F10" i="3"/>
  <c r="E10" i="3"/>
  <c r="E6" i="5" s="1"/>
  <c r="D10" i="3"/>
  <c r="D6" i="5" s="1"/>
  <c r="C10" i="3"/>
  <c r="C6" i="5" s="1"/>
  <c r="B10" i="3"/>
  <c r="B6" i="5" s="1"/>
  <c r="Q9" i="3"/>
  <c r="Q12" i="3" s="1"/>
  <c r="P9" i="3"/>
  <c r="P12" i="3" s="1"/>
  <c r="O9" i="3"/>
  <c r="O12" i="3" s="1"/>
  <c r="N9" i="3"/>
  <c r="N12" i="3" s="1"/>
  <c r="M9" i="3"/>
  <c r="M12" i="3" s="1"/>
  <c r="L9" i="3"/>
  <c r="L12" i="3" s="1"/>
  <c r="K9" i="3"/>
  <c r="K12" i="3" s="1"/>
  <c r="J9" i="3"/>
  <c r="J12" i="3" s="1"/>
  <c r="I9" i="3"/>
  <c r="I12" i="3" s="1"/>
  <c r="H9" i="3"/>
  <c r="H12" i="3" s="1"/>
  <c r="G9" i="3"/>
  <c r="G12" i="3" s="1"/>
  <c r="F9" i="3"/>
  <c r="F12" i="3" s="1"/>
  <c r="E9" i="3"/>
  <c r="E12" i="3" s="1"/>
  <c r="D9" i="3"/>
  <c r="D12" i="3" s="1"/>
  <c r="C9" i="3"/>
  <c r="C12" i="3" s="1"/>
  <c r="B9" i="3"/>
  <c r="B8" i="3"/>
  <c r="M37" i="2"/>
  <c r="L37" i="2"/>
  <c r="P36" i="2"/>
  <c r="Q36" i="2" s="1"/>
  <c r="N36" i="2"/>
  <c r="M36" i="2"/>
  <c r="L36" i="2"/>
  <c r="P35" i="2"/>
  <c r="Q35" i="2" s="1"/>
  <c r="N35" i="2"/>
  <c r="M35" i="2"/>
  <c r="L35" i="2"/>
  <c r="P34" i="2"/>
  <c r="Q34" i="2" s="1"/>
  <c r="M34" i="2"/>
  <c r="L34" i="2"/>
  <c r="K10" i="2"/>
  <c r="K5" i="5" s="1"/>
  <c r="P33" i="2"/>
  <c r="Q33" i="2" s="1"/>
  <c r="N33" i="2"/>
  <c r="M33" i="2"/>
  <c r="L33" i="2"/>
  <c r="P32" i="2"/>
  <c r="Q32" i="2" s="1"/>
  <c r="N32" i="2"/>
  <c r="M32" i="2"/>
  <c r="L32" i="2"/>
  <c r="P31" i="2"/>
  <c r="Q31" i="2" s="1"/>
  <c r="N31" i="2"/>
  <c r="M31" i="2"/>
  <c r="L31" i="2"/>
  <c r="P30" i="2"/>
  <c r="Q30" i="2" s="1"/>
  <c r="N30" i="2"/>
  <c r="M30" i="2"/>
  <c r="L30" i="2"/>
  <c r="P29" i="2"/>
  <c r="Q29" i="2" s="1"/>
  <c r="N29" i="2"/>
  <c r="M29" i="2"/>
  <c r="L29" i="2"/>
  <c r="P28" i="2"/>
  <c r="Q28" i="2" s="1"/>
  <c r="N28" i="2"/>
  <c r="M28" i="2"/>
  <c r="L28" i="2"/>
  <c r="P27" i="2"/>
  <c r="Q27" i="2" s="1"/>
  <c r="N27" i="2"/>
  <c r="M27" i="2"/>
  <c r="L27" i="2"/>
  <c r="P26" i="2"/>
  <c r="Q26" i="2" s="1"/>
  <c r="N26" i="2"/>
  <c r="M26" i="2"/>
  <c r="L26" i="2"/>
  <c r="P25" i="2"/>
  <c r="Q25" i="2" s="1"/>
  <c r="N25" i="2"/>
  <c r="M25" i="2"/>
  <c r="L25" i="2"/>
  <c r="P24" i="2"/>
  <c r="Q24" i="2" s="1"/>
  <c r="N24" i="2"/>
  <c r="M24" i="2"/>
  <c r="L24" i="2"/>
  <c r="P23" i="2"/>
  <c r="Q23" i="2" s="1"/>
  <c r="N23" i="2"/>
  <c r="M23" i="2"/>
  <c r="L23" i="2"/>
  <c r="P22" i="2"/>
  <c r="Q22" i="2" s="1"/>
  <c r="N22" i="2"/>
  <c r="M22" i="2"/>
  <c r="L22" i="2"/>
  <c r="P21" i="2"/>
  <c r="Q21" i="2" s="1"/>
  <c r="N21" i="2"/>
  <c r="M21" i="2"/>
  <c r="L21" i="2"/>
  <c r="P20" i="2"/>
  <c r="Q20" i="2" s="1"/>
  <c r="N20" i="2"/>
  <c r="M20" i="2"/>
  <c r="L20" i="2"/>
  <c r="P19" i="2"/>
  <c r="Q19" i="2" s="1"/>
  <c r="N19" i="2"/>
  <c r="M19" i="2"/>
  <c r="L19" i="2"/>
  <c r="P18" i="2"/>
  <c r="Q18" i="2" s="1"/>
  <c r="N18" i="2"/>
  <c r="M18" i="2"/>
  <c r="L18" i="2"/>
  <c r="P17" i="2"/>
  <c r="Q17" i="2" s="1"/>
  <c r="N17" i="2"/>
  <c r="M17" i="2"/>
  <c r="L17" i="2"/>
  <c r="P16" i="2"/>
  <c r="Q16" i="2" s="1"/>
  <c r="N16" i="2"/>
  <c r="M16" i="2"/>
  <c r="L16" i="2"/>
  <c r="P15" i="2"/>
  <c r="Q15" i="2" s="1"/>
  <c r="N15" i="2"/>
  <c r="M15" i="2"/>
  <c r="L15" i="2"/>
  <c r="P14" i="2"/>
  <c r="Q14" i="2" s="1"/>
  <c r="N14" i="2"/>
  <c r="M14" i="2"/>
  <c r="L14" i="2"/>
  <c r="P13" i="2"/>
  <c r="Q13" i="2" s="1"/>
  <c r="N13" i="2"/>
  <c r="M13" i="2"/>
  <c r="L13" i="2"/>
  <c r="B12" i="2"/>
  <c r="A12" i="2"/>
  <c r="I10" i="2"/>
  <c r="I5" i="5" s="1"/>
  <c r="H10" i="2"/>
  <c r="H5" i="5" s="1"/>
  <c r="G10" i="2"/>
  <c r="G5" i="5" s="1"/>
  <c r="F10" i="2"/>
  <c r="E10" i="2"/>
  <c r="E5" i="5" s="1"/>
  <c r="D10" i="2"/>
  <c r="C10" i="2"/>
  <c r="C5" i="5" s="1"/>
  <c r="B10" i="2"/>
  <c r="B5" i="5" s="1"/>
  <c r="Q9" i="2"/>
  <c r="Q12" i="2" s="1"/>
  <c r="P9" i="2"/>
  <c r="P12" i="2" s="1"/>
  <c r="O9" i="2"/>
  <c r="O12" i="2" s="1"/>
  <c r="N9" i="2"/>
  <c r="N12" i="2" s="1"/>
  <c r="M9" i="2"/>
  <c r="M12" i="2" s="1"/>
  <c r="L9" i="2"/>
  <c r="L12" i="2" s="1"/>
  <c r="K9" i="2"/>
  <c r="K12" i="2" s="1"/>
  <c r="J9" i="2"/>
  <c r="J12" i="2" s="1"/>
  <c r="I9" i="2"/>
  <c r="I12" i="2" s="1"/>
  <c r="H9" i="2"/>
  <c r="H12" i="2" s="1"/>
  <c r="G9" i="2"/>
  <c r="G12" i="2" s="1"/>
  <c r="F9" i="2"/>
  <c r="F12" i="2" s="1"/>
  <c r="E9" i="2"/>
  <c r="E12" i="2" s="1"/>
  <c r="D9" i="2"/>
  <c r="D12" i="2" s="1"/>
  <c r="C9" i="2"/>
  <c r="C12" i="2" s="1"/>
  <c r="B9" i="2"/>
  <c r="B8" i="2"/>
  <c r="P36" i="1"/>
  <c r="Q36" i="1" s="1"/>
  <c r="N36" i="1"/>
  <c r="O36" i="1" s="1"/>
  <c r="L36" i="1"/>
  <c r="P35" i="1"/>
  <c r="Q35" i="1" s="1"/>
  <c r="L35" i="1"/>
  <c r="P34" i="1"/>
  <c r="Q34" i="1" s="1"/>
  <c r="N34" i="1"/>
  <c r="O34" i="1" s="1"/>
  <c r="L34" i="1"/>
  <c r="P33" i="1"/>
  <c r="Q33" i="1" s="1"/>
  <c r="N33" i="1"/>
  <c r="O33" i="1" s="1"/>
  <c r="L33" i="1"/>
  <c r="P32" i="1"/>
  <c r="Q32" i="1" s="1"/>
  <c r="N32" i="1"/>
  <c r="O32" i="1" s="1"/>
  <c r="L32" i="1"/>
  <c r="P31" i="1"/>
  <c r="Q31" i="1" s="1"/>
  <c r="N31" i="1"/>
  <c r="M31" i="1"/>
  <c r="L31" i="1"/>
  <c r="P30" i="1"/>
  <c r="Q30" i="1" s="1"/>
  <c r="N30" i="1"/>
  <c r="M30" i="1"/>
  <c r="L30" i="1"/>
  <c r="P29" i="1"/>
  <c r="Q29" i="1" s="1"/>
  <c r="L29" i="1"/>
  <c r="P28" i="1"/>
  <c r="Q28" i="1" s="1"/>
  <c r="N28" i="1"/>
  <c r="M28" i="1"/>
  <c r="L28" i="1"/>
  <c r="L27" i="1"/>
  <c r="P27" i="1"/>
  <c r="Q27" i="1" s="1"/>
  <c r="P26" i="1"/>
  <c r="Q26" i="1" s="1"/>
  <c r="N26" i="1"/>
  <c r="O26" i="1" s="1"/>
  <c r="L26" i="1"/>
  <c r="P25" i="1"/>
  <c r="Q25" i="1" s="1"/>
  <c r="N25" i="1"/>
  <c r="M25" i="1"/>
  <c r="L25" i="1"/>
  <c r="P24" i="1"/>
  <c r="Q24" i="1" s="1"/>
  <c r="N24" i="1"/>
  <c r="M24" i="1"/>
  <c r="L24" i="1"/>
  <c r="P23" i="1"/>
  <c r="Q23" i="1" s="1"/>
  <c r="N23" i="1"/>
  <c r="O23" i="1" s="1"/>
  <c r="L23" i="1"/>
  <c r="P22" i="1"/>
  <c r="Q22" i="1" s="1"/>
  <c r="N22" i="1"/>
  <c r="M22" i="1"/>
  <c r="L22" i="1"/>
  <c r="P21" i="1"/>
  <c r="Q21" i="1" s="1"/>
  <c r="N21" i="1"/>
  <c r="O21" i="1" s="1"/>
  <c r="L21" i="1"/>
  <c r="P20" i="1"/>
  <c r="Q20" i="1" s="1"/>
  <c r="N20" i="1"/>
  <c r="O20" i="1" s="1"/>
  <c r="L20" i="1"/>
  <c r="M19" i="1"/>
  <c r="L19" i="1"/>
  <c r="N19" i="1"/>
  <c r="M18" i="1"/>
  <c r="L18" i="1"/>
  <c r="L17" i="1"/>
  <c r="P16" i="1"/>
  <c r="Q16" i="1" s="1"/>
  <c r="N16" i="1"/>
  <c r="O16" i="1" s="1"/>
  <c r="L16" i="1"/>
  <c r="P15" i="1"/>
  <c r="Q15" i="1" s="1"/>
  <c r="N15" i="1"/>
  <c r="O15" i="1" s="1"/>
  <c r="L15" i="1"/>
  <c r="P14" i="1"/>
  <c r="Q14" i="1" s="1"/>
  <c r="N14" i="1"/>
  <c r="M14" i="1"/>
  <c r="L14" i="1"/>
  <c r="P13" i="1"/>
  <c r="Q13" i="1" s="1"/>
  <c r="N13" i="1"/>
  <c r="O13" i="1" s="1"/>
  <c r="L13" i="1"/>
  <c r="L12" i="1"/>
  <c r="P12" i="1"/>
  <c r="Q12" i="1" s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K9" i="1"/>
  <c r="K4" i="5" s="1"/>
  <c r="I9" i="1"/>
  <c r="I4" i="5" s="1"/>
  <c r="G9" i="1"/>
  <c r="F9" i="1"/>
  <c r="F4" i="5" s="1"/>
  <c r="E9" i="1"/>
  <c r="E4" i="5" s="1"/>
  <c r="D9" i="1"/>
  <c r="D4" i="5" s="1"/>
  <c r="C9" i="1"/>
  <c r="C4" i="5" s="1"/>
  <c r="B9" i="1"/>
  <c r="B4" i="5" s="1"/>
  <c r="I10" i="3" l="1"/>
  <c r="I6" i="5" s="1"/>
  <c r="H9" i="1"/>
  <c r="H4" i="5" s="1"/>
  <c r="H9" i="5" s="1"/>
  <c r="O15" i="4"/>
  <c r="O18" i="4"/>
  <c r="O14" i="1"/>
  <c r="O22" i="1"/>
  <c r="M17" i="1"/>
  <c r="O19" i="1"/>
  <c r="N17" i="1"/>
  <c r="O13" i="4"/>
  <c r="O20" i="4"/>
  <c r="O19" i="4"/>
  <c r="O25" i="4"/>
  <c r="O23" i="4"/>
  <c r="O16" i="4"/>
  <c r="O29" i="2"/>
  <c r="O31" i="2"/>
  <c r="N34" i="2"/>
  <c r="O34" i="2" s="1"/>
  <c r="O33" i="2"/>
  <c r="O23" i="2"/>
  <c r="O27" i="2"/>
  <c r="O22" i="2"/>
  <c r="O14" i="2"/>
  <c r="O20" i="2"/>
  <c r="O26" i="2"/>
  <c r="O35" i="2"/>
  <c r="O30" i="2"/>
  <c r="O13" i="2"/>
  <c r="O15" i="2"/>
  <c r="O19" i="2"/>
  <c r="O21" i="2"/>
  <c r="O25" i="2"/>
  <c r="O36" i="2"/>
  <c r="L10" i="4"/>
  <c r="L7" i="5" s="1"/>
  <c r="O36" i="3"/>
  <c r="K10" i="3"/>
  <c r="K6" i="5" s="1"/>
  <c r="K9" i="5" s="1"/>
  <c r="N18" i="3"/>
  <c r="O18" i="3" s="1"/>
  <c r="O16" i="3"/>
  <c r="O20" i="3"/>
  <c r="O22" i="3"/>
  <c r="O13" i="3"/>
  <c r="O15" i="3"/>
  <c r="O24" i="3"/>
  <c r="O14" i="3"/>
  <c r="O26" i="3"/>
  <c r="O28" i="3"/>
  <c r="O32" i="3"/>
  <c r="O17" i="3"/>
  <c r="O21" i="3"/>
  <c r="O29" i="3"/>
  <c r="O31" i="3"/>
  <c r="O33" i="3"/>
  <c r="O35" i="3"/>
  <c r="C7" i="5"/>
  <c r="C9" i="5" s="1"/>
  <c r="P10" i="4"/>
  <c r="P7" i="5" s="1"/>
  <c r="O21" i="4"/>
  <c r="O22" i="4"/>
  <c r="O23" i="3"/>
  <c r="O30" i="3"/>
  <c r="O25" i="3"/>
  <c r="O19" i="3"/>
  <c r="O34" i="3"/>
  <c r="O17" i="2"/>
  <c r="O18" i="2"/>
  <c r="I9" i="5"/>
  <c r="L10" i="2"/>
  <c r="L5" i="5" s="1"/>
  <c r="M10" i="2"/>
  <c r="M5" i="5" s="1"/>
  <c r="P18" i="1"/>
  <c r="Q18" i="1" s="1"/>
  <c r="N12" i="1"/>
  <c r="O12" i="1" s="1"/>
  <c r="O30" i="1"/>
  <c r="O25" i="1"/>
  <c r="N27" i="1"/>
  <c r="O27" i="1" s="1"/>
  <c r="O31" i="1"/>
  <c r="O18" i="1"/>
  <c r="O24" i="1"/>
  <c r="L9" i="1"/>
  <c r="L4" i="5" s="1"/>
  <c r="O27" i="3"/>
  <c r="O16" i="2"/>
  <c r="O32" i="2"/>
  <c r="M10" i="4"/>
  <c r="G4" i="5"/>
  <c r="G9" i="5" s="1"/>
  <c r="O37" i="3"/>
  <c r="E9" i="5"/>
  <c r="O28" i="2"/>
  <c r="N10" i="4"/>
  <c r="N7" i="5" s="1"/>
  <c r="O14" i="4"/>
  <c r="L10" i="3"/>
  <c r="L6" i="5" s="1"/>
  <c r="J9" i="1"/>
  <c r="J4" i="5" s="1"/>
  <c r="P19" i="1"/>
  <c r="Q19" i="1" s="1"/>
  <c r="O24" i="2"/>
  <c r="D5" i="5"/>
  <c r="D9" i="5" s="1"/>
  <c r="P10" i="3"/>
  <c r="M10" i="3"/>
  <c r="F5" i="5"/>
  <c r="F6" i="5"/>
  <c r="M9" i="1" l="1"/>
  <c r="M4" i="5" s="1"/>
  <c r="O17" i="1"/>
  <c r="Q10" i="4"/>
  <c r="Q7" i="5" s="1"/>
  <c r="N10" i="3"/>
  <c r="N6" i="5" s="1"/>
  <c r="L9" i="5"/>
  <c r="F9" i="5"/>
  <c r="P9" i="1"/>
  <c r="P6" i="5"/>
  <c r="Q10" i="3"/>
  <c r="Q6" i="5" s="1"/>
  <c r="M7" i="5"/>
  <c r="O10" i="4"/>
  <c r="O7" i="5" s="1"/>
  <c r="M6" i="5"/>
  <c r="N9" i="1"/>
  <c r="N4" i="5" s="1"/>
  <c r="O10" i="3" l="1"/>
  <c r="O6" i="5" s="1"/>
  <c r="O9" i="1"/>
  <c r="O4" i="5" s="1"/>
  <c r="M9" i="5"/>
  <c r="P4" i="5"/>
  <c r="Q9" i="1"/>
  <c r="Q4" i="5" s="1"/>
  <c r="P37" i="2"/>
  <c r="Q37" i="2" s="1"/>
  <c r="N37" i="2"/>
  <c r="O37" i="2" s="1"/>
  <c r="J10" i="2"/>
  <c r="J5" i="5" s="1"/>
  <c r="P9" i="5" s="1"/>
  <c r="Q9" i="5" s="1"/>
  <c r="P10" i="2" l="1"/>
  <c r="Q10" i="2" s="1"/>
  <c r="Q5" i="5" s="1"/>
  <c r="N10" i="2"/>
  <c r="P5" i="5" l="1"/>
  <c r="O10" i="2"/>
  <c r="O5" i="5" s="1"/>
  <c r="N5" i="5"/>
  <c r="N9" i="5" s="1"/>
</calcChain>
</file>

<file path=xl/sharedStrings.xml><?xml version="1.0" encoding="utf-8"?>
<sst xmlns="http://schemas.openxmlformats.org/spreadsheetml/2006/main" count="240" uniqueCount="143">
  <si>
    <t xml:space="preserve"> </t>
  </si>
  <si>
    <t xml:space="preserve">ORGANICO DI SOSTEGNO INFANZIA  </t>
  </si>
  <si>
    <t xml:space="preserve">  a.s. 2023/2024</t>
  </si>
  <si>
    <r>
      <rPr>
        <b/>
        <i/>
        <sz val="10"/>
        <color rgb="FF000000"/>
        <rFont val="Arial"/>
      </rPr>
      <t>OD</t>
    </r>
    <r>
      <rPr>
        <i/>
        <sz val="10"/>
        <color rgb="FF000000"/>
        <rFont val="Arial"/>
      </rPr>
      <t>: organico di Diritto</t>
    </r>
  </si>
  <si>
    <r>
      <rPr>
        <b/>
        <i/>
        <sz val="11"/>
        <color theme="1"/>
        <rFont val="Calibri"/>
      </rPr>
      <t>OF</t>
    </r>
    <r>
      <rPr>
        <i/>
        <sz val="11"/>
        <color theme="1"/>
        <rFont val="Calibri"/>
      </rPr>
      <t>: integrazione per adeguamento all'organico di fatto, ESCLUSE le deroghe (art. 3 c. 3)</t>
    </r>
  </si>
  <si>
    <r>
      <rPr>
        <b/>
        <i/>
        <sz val="11"/>
        <color theme="1"/>
        <rFont val="Calibri"/>
      </rPr>
      <t>OFD</t>
    </r>
    <r>
      <rPr>
        <i/>
        <sz val="11"/>
        <color theme="1"/>
        <rFont val="Calibri"/>
      </rPr>
      <t>: integrazione per posti in DEROGA (art. 3 c. 3), aggiuntive rispetto a quanto ordinariamente assegnato</t>
    </r>
  </si>
  <si>
    <r>
      <rPr>
        <b/>
        <i/>
        <sz val="11"/>
        <color theme="1"/>
        <rFont val="Calibri"/>
      </rPr>
      <t>P</t>
    </r>
    <r>
      <rPr>
        <i/>
        <sz val="11"/>
        <color theme="1"/>
        <rFont val="Calibri"/>
      </rPr>
      <t>: organico di potenziamento</t>
    </r>
  </si>
  <si>
    <r>
      <rPr>
        <i/>
        <sz val="11"/>
        <color theme="1"/>
        <rFont val="Calibri"/>
      </rPr>
      <t>%</t>
    </r>
    <r>
      <rPr>
        <b/>
        <i/>
        <sz val="11"/>
        <color theme="1"/>
        <rFont val="Calibri"/>
      </rPr>
      <t>dis</t>
    </r>
    <r>
      <rPr>
        <i/>
        <sz val="11"/>
        <color theme="1"/>
        <rFont val="Calibri"/>
      </rPr>
      <t>: rappresenta la percentuale di alunni con certificazione, rispetto al totale degli alunni</t>
    </r>
  </si>
  <si>
    <t>(1) adeguamenti precedenti, ESCLUSE le gravità (art. 3 c. 3)</t>
  </si>
  <si>
    <t>RIEPILOGO AMBITO PROVINCIALE</t>
  </si>
  <si>
    <t>Alunni
Totali</t>
  </si>
  <si>
    <t xml:space="preserve"> Alunni con disab (L.104)</t>
  </si>
  <si>
    <t>Alunni con gravità
(art. 3 c. 3  L. 104)</t>
  </si>
  <si>
    <t>Posti OD</t>
  </si>
  <si>
    <t>Posti P</t>
  </si>
  <si>
    <t>Posti OF aggiuntivi da Adeg. precedenti (1)</t>
  </si>
  <si>
    <t>Posti OFD
da Deroghe precedenti (art. 3 c. 3)</t>
  </si>
  <si>
    <t>Nuovi Posti OF
da Adeg. Attuale</t>
  </si>
  <si>
    <t>Nuovi Posti OFD
da Deroghe attuali 
(art. 3 c. 3)</t>
  </si>
  <si>
    <t>%dis</t>
  </si>
  <si>
    <t>Totale Posti in preced.</t>
  </si>
  <si>
    <t>Totale Posti attuali</t>
  </si>
  <si>
    <t>dis/posto</t>
  </si>
  <si>
    <t>posti 
no_c3 no_P</t>
  </si>
  <si>
    <t>dis/posto  (no deroghe e P)</t>
  </si>
  <si>
    <t>CODICE MECCAN.</t>
  </si>
  <si>
    <t xml:space="preserve">ISTITUZIONE SCOLASTICA </t>
  </si>
  <si>
    <t>SIIC81500V</t>
  </si>
  <si>
    <t>IC LEONARDO DA VINCI - ABBADIA SS.</t>
  </si>
  <si>
    <t>SIIC814003</t>
  </si>
  <si>
    <t>IC SANDRO PERTINI - ASCIANO</t>
  </si>
  <si>
    <t>SIIC80900G</t>
  </si>
  <si>
    <t>IC G.PAPINI - CASTELNUOVO B.GA</t>
  </si>
  <si>
    <t>SIIC819006</t>
  </si>
  <si>
    <t>IC F. TOZZI CHIANCIANO TERME</t>
  </si>
  <si>
    <t>SIIC81800A</t>
  </si>
  <si>
    <t xml:space="preserve">IC GRAZIANO DA CHIUSI </t>
  </si>
  <si>
    <t>SIIC827005</t>
  </si>
  <si>
    <t>IC 1 - ANTONIO SALVETTI COLLE V.E.</t>
  </si>
  <si>
    <t>SIIC828001</t>
  </si>
  <si>
    <t>IC 2 - ARNOLFO DI CAMBIO - COLLE V.E.</t>
  </si>
  <si>
    <t>SIIC81100G</t>
  </si>
  <si>
    <t>IC INSIEME - MONTALCINO</t>
  </si>
  <si>
    <t>SIIC82000A</t>
  </si>
  <si>
    <t xml:space="preserve">IC VIRGILIO AREA NORD MONTEPULCIANO </t>
  </si>
  <si>
    <t>SIIC821006</t>
  </si>
  <si>
    <t>IC IRIS ORIGO AREA SUD MONTEPULCIANO</t>
  </si>
  <si>
    <t>SIIC81200B</t>
  </si>
  <si>
    <t>IC MONTERIGGIONI</t>
  </si>
  <si>
    <t>SIIC81000Q</t>
  </si>
  <si>
    <t>IC PIANCASTAGNAIO</t>
  </si>
  <si>
    <t>SIIC822002</t>
  </si>
  <si>
    <t xml:space="preserve"> IC  1 - POGGIBONSI</t>
  </si>
  <si>
    <t>SIIC826009</t>
  </si>
  <si>
    <t>IC 2 - POGGIBONSI</t>
  </si>
  <si>
    <t>SIIC806004</t>
  </si>
  <si>
    <t>IC FOLGORE DA SAN GIMIGNANO</t>
  </si>
  <si>
    <t>SIIC81700E</t>
  </si>
  <si>
    <t xml:space="preserve"> IC 4 FEDERIGO TOZZI </t>
  </si>
  <si>
    <t>SIIC82400N</t>
  </si>
  <si>
    <t>IC  1 - JACOPO DELLA QUERCIA</t>
  </si>
  <si>
    <t>SIIC82500D</t>
  </si>
  <si>
    <t>IC  5 - PIER ANDREA MATTIOLI</t>
  </si>
  <si>
    <t>SIIC805008</t>
  </si>
  <si>
    <t>IC JOHN LENNON - SINALUNGA</t>
  </si>
  <si>
    <t>SIIC80700X</t>
  </si>
  <si>
    <t>IC AMBROGIO LORENZETTI - SOVICILLE</t>
  </si>
  <si>
    <t>SIIC80400C</t>
  </si>
  <si>
    <t>IC G. PARINI - TORRITA DI SIENA</t>
  </si>
  <si>
    <t>SIIC80800Q</t>
  </si>
  <si>
    <t>IC FUCINI MONTERONI</t>
  </si>
  <si>
    <t>SIIC813007</t>
  </si>
  <si>
    <t>IC CETONA</t>
  </si>
  <si>
    <t>SIIC81600P</t>
  </si>
  <si>
    <t>IC ANGIOLIERI SIENA</t>
  </si>
  <si>
    <t>SIIC82300T</t>
  </si>
  <si>
    <t>IC S. BERNARDINO SIENA</t>
  </si>
  <si>
    <t>ORGANICO DI SOSTEGNO PRIMARIA -  a.s. 2023/2024</t>
  </si>
  <si>
    <t xml:space="preserve"> 2023/2024</t>
  </si>
  <si>
    <r>
      <rPr>
        <b/>
        <i/>
        <sz val="10"/>
        <color rgb="FF000000"/>
        <rFont val="Arial"/>
      </rPr>
      <t>OD</t>
    </r>
    <r>
      <rPr>
        <i/>
        <sz val="10"/>
        <color rgb="FF000000"/>
        <rFont val="Arial"/>
      </rPr>
      <t>: organico di Diritto</t>
    </r>
  </si>
  <si>
    <r>
      <rPr>
        <b/>
        <i/>
        <sz val="11"/>
        <color theme="1"/>
        <rFont val="Calibri"/>
      </rPr>
      <t>OF</t>
    </r>
    <r>
      <rPr>
        <i/>
        <sz val="11"/>
        <color theme="1"/>
        <rFont val="Calibri"/>
      </rPr>
      <t>: integrazione per adeguamento all'organico di fatto, ESCLUSE le deroghe (art. 3 c. 3)</t>
    </r>
  </si>
  <si>
    <r>
      <rPr>
        <b/>
        <i/>
        <sz val="11"/>
        <color theme="1"/>
        <rFont val="Calibri"/>
      </rPr>
      <t>OFD</t>
    </r>
    <r>
      <rPr>
        <i/>
        <sz val="11"/>
        <color theme="1"/>
        <rFont val="Calibri"/>
      </rPr>
      <t>: integrazione per posti in DEROGA (art. 3 c. 3), aggiuntive rispetto a quanto ordinariamente assegnato</t>
    </r>
  </si>
  <si>
    <r>
      <rPr>
        <b/>
        <i/>
        <sz val="11"/>
        <color theme="1"/>
        <rFont val="Calibri"/>
      </rPr>
      <t>P</t>
    </r>
    <r>
      <rPr>
        <i/>
        <sz val="11"/>
        <color theme="1"/>
        <rFont val="Calibri"/>
      </rPr>
      <t>: organico di potenziamento</t>
    </r>
  </si>
  <si>
    <r>
      <rPr>
        <i/>
        <sz val="11"/>
        <color theme="1"/>
        <rFont val="Calibri"/>
      </rPr>
      <t>%</t>
    </r>
    <r>
      <rPr>
        <b/>
        <i/>
        <sz val="11"/>
        <color theme="1"/>
        <rFont val="Calibri"/>
      </rPr>
      <t>dis</t>
    </r>
    <r>
      <rPr>
        <i/>
        <sz val="11"/>
        <color theme="1"/>
        <rFont val="Calibri"/>
      </rPr>
      <t>: rappresenta la percentuale di alunni con certificazione, rispetto al totale degli alunni</t>
    </r>
  </si>
  <si>
    <t>IC GRAZIANO DA CHIUSI</t>
  </si>
  <si>
    <t>IC  1 - ANTONIO SALVETTI COLLE V.E.</t>
  </si>
  <si>
    <t>IC VIRGILIO AREA NORD MONTEPULCIANO</t>
  </si>
  <si>
    <t xml:space="preserve">IC IRIS ORIGO AREA SUD MONTEPULCIANO </t>
  </si>
  <si>
    <t>IC 2 - S. BERNARDINO SIENA</t>
  </si>
  <si>
    <t xml:space="preserve">ORGANICO DI SOSTEGNO I GRADO  </t>
  </si>
  <si>
    <t>a.s.</t>
  </si>
  <si>
    <r>
      <rPr>
        <b/>
        <i/>
        <sz val="10"/>
        <color rgb="FF000000"/>
        <rFont val="Arial"/>
      </rPr>
      <t>OD</t>
    </r>
    <r>
      <rPr>
        <i/>
        <sz val="10"/>
        <color rgb="FF000000"/>
        <rFont val="Arial"/>
      </rPr>
      <t>: organico di Diritto</t>
    </r>
  </si>
  <si>
    <r>
      <rPr>
        <b/>
        <i/>
        <sz val="11"/>
        <color theme="1"/>
        <rFont val="Calibri"/>
      </rPr>
      <t>OF</t>
    </r>
    <r>
      <rPr>
        <i/>
        <sz val="11"/>
        <color theme="1"/>
        <rFont val="Calibri"/>
      </rPr>
      <t>: integrazione per adeguamento all'organico di fatto, ESCLUSE le deroghe (art. 3 c. 3)</t>
    </r>
  </si>
  <si>
    <r>
      <rPr>
        <b/>
        <i/>
        <sz val="11"/>
        <color theme="1"/>
        <rFont val="Calibri"/>
      </rPr>
      <t>OFD</t>
    </r>
    <r>
      <rPr>
        <i/>
        <sz val="11"/>
        <color theme="1"/>
        <rFont val="Calibri"/>
      </rPr>
      <t>: integrazione per posti in DEROGA (art. 3 c. 3), aggiuntive rispetto a quanto ordinariamente assegnato</t>
    </r>
  </si>
  <si>
    <r>
      <rPr>
        <b/>
        <i/>
        <sz val="11"/>
        <color theme="1"/>
        <rFont val="Calibri"/>
      </rPr>
      <t>P</t>
    </r>
    <r>
      <rPr>
        <i/>
        <sz val="11"/>
        <color theme="1"/>
        <rFont val="Calibri"/>
      </rPr>
      <t>: organico di potenziamento</t>
    </r>
  </si>
  <si>
    <r>
      <rPr>
        <i/>
        <sz val="11"/>
        <color theme="1"/>
        <rFont val="Calibri"/>
      </rPr>
      <t>%</t>
    </r>
    <r>
      <rPr>
        <b/>
        <i/>
        <sz val="11"/>
        <color theme="1"/>
        <rFont val="Calibri"/>
      </rPr>
      <t>dis</t>
    </r>
    <r>
      <rPr>
        <i/>
        <sz val="11"/>
        <color theme="1"/>
        <rFont val="Calibri"/>
      </rPr>
      <t>: rappresenta la percentuale di alunni con certificazione, rispetto al totale degli alunni</t>
    </r>
  </si>
  <si>
    <t xml:space="preserve">IC F. TOZZI CHIANCIANO TERME </t>
  </si>
  <si>
    <t xml:space="preserve">IC FOLGORE DA SAN GIMIGNANO </t>
  </si>
  <si>
    <t xml:space="preserve">IC JOHN LENNON - SINALUNGA </t>
  </si>
  <si>
    <t xml:space="preserve">ORGANICO DI SOSTEGNO II GRADO  </t>
  </si>
  <si>
    <r>
      <rPr>
        <b/>
        <i/>
        <sz val="10"/>
        <color rgb="FF000000"/>
        <rFont val="Arial"/>
      </rPr>
      <t>OD</t>
    </r>
    <r>
      <rPr>
        <i/>
        <sz val="10"/>
        <color rgb="FF000000"/>
        <rFont val="Arial"/>
      </rPr>
      <t>: organico di Diritto</t>
    </r>
  </si>
  <si>
    <r>
      <rPr>
        <b/>
        <i/>
        <sz val="11"/>
        <color theme="1"/>
        <rFont val="Calibri"/>
      </rPr>
      <t>OF</t>
    </r>
    <r>
      <rPr>
        <i/>
        <sz val="11"/>
        <color theme="1"/>
        <rFont val="Calibri"/>
      </rPr>
      <t>: integrazione per adeguamento all'organico di fatto, ESCLUSE le deroghe (art. 3 c. 3)</t>
    </r>
  </si>
  <si>
    <r>
      <rPr>
        <b/>
        <i/>
        <sz val="11"/>
        <color theme="1"/>
        <rFont val="Calibri"/>
      </rPr>
      <t>OFD</t>
    </r>
    <r>
      <rPr>
        <i/>
        <sz val="11"/>
        <color theme="1"/>
        <rFont val="Calibri"/>
      </rPr>
      <t>: integrazione per posti in DEROGA (art. 3 c. 3), aggiuntive rispetto a quanto ordinariamente assegnato</t>
    </r>
  </si>
  <si>
    <r>
      <rPr>
        <b/>
        <i/>
        <sz val="11"/>
        <color theme="1"/>
        <rFont val="Calibri"/>
      </rPr>
      <t>P</t>
    </r>
    <r>
      <rPr>
        <i/>
        <sz val="11"/>
        <color theme="1"/>
        <rFont val="Calibri"/>
      </rPr>
      <t>: organico di potenziamento</t>
    </r>
  </si>
  <si>
    <r>
      <rPr>
        <i/>
        <sz val="11"/>
        <color theme="1"/>
        <rFont val="Calibri"/>
      </rPr>
      <t>%</t>
    </r>
    <r>
      <rPr>
        <b/>
        <i/>
        <sz val="11"/>
        <color theme="1"/>
        <rFont val="Calibri"/>
      </rPr>
      <t>dis</t>
    </r>
    <r>
      <rPr>
        <i/>
        <sz val="11"/>
        <color theme="1"/>
        <rFont val="Calibri"/>
      </rPr>
      <t>: rappresenta la percentuale di alunni con certificazione, rispetto al totale degli alunni</t>
    </r>
  </si>
  <si>
    <t>SITF05000T</t>
  </si>
  <si>
    <t>IIS A. AVOGADRO</t>
  </si>
  <si>
    <t>SIRH030008</t>
  </si>
  <si>
    <t>IIS P. ARTUSI</t>
  </si>
  <si>
    <t>SIIS007004</t>
  </si>
  <si>
    <t>IIS VALDICHIANA</t>
  </si>
  <si>
    <t>SIIS00300R</t>
  </si>
  <si>
    <t>IIS SAN GIOVANNI BOSCO</t>
  </si>
  <si>
    <t>SIPS010009</t>
  </si>
  <si>
    <t>Liceo A.VOLTA</t>
  </si>
  <si>
    <t>SIIS001005</t>
  </si>
  <si>
    <t>IIS A. POLIZIANO</t>
  </si>
  <si>
    <t>SIIS00800X</t>
  </si>
  <si>
    <t>IIS RONCALLI</t>
  </si>
  <si>
    <t>SIIS002001</t>
  </si>
  <si>
    <t>IIS E.S. PICCOLOMINI</t>
  </si>
  <si>
    <t>SIIS00400L</t>
  </si>
  <si>
    <t>IIS G. CASELLI</t>
  </si>
  <si>
    <t>SIIS00900Q</t>
  </si>
  <si>
    <t>IIS RICASOLI</t>
  </si>
  <si>
    <t>SIIS01100Q</t>
  </si>
  <si>
    <t>IIS S. BANDINI</t>
  </si>
  <si>
    <t>SIPS03000E</t>
  </si>
  <si>
    <t xml:space="preserve"> LS G.GALILEI</t>
  </si>
  <si>
    <t>SITF020002</t>
  </si>
  <si>
    <t>IIS SARROCCHI</t>
  </si>
  <si>
    <t>ORGANICO DI SOSTEGNO RIEPILOGO COMPLESSIVO -</t>
  </si>
  <si>
    <t>a.s. 2023/2024</t>
  </si>
  <si>
    <t>INFANZIA</t>
  </si>
  <si>
    <t>PRIMARIA</t>
  </si>
  <si>
    <t>I GRADO</t>
  </si>
  <si>
    <t>II GRADO</t>
  </si>
  <si>
    <t>Totale</t>
  </si>
  <si>
    <r>
      <rPr>
        <b/>
        <i/>
        <sz val="10"/>
        <color rgb="FF000000"/>
        <rFont val="Arial"/>
      </rPr>
      <t>OD</t>
    </r>
    <r>
      <rPr>
        <i/>
        <sz val="10"/>
        <color rgb="FF000000"/>
        <rFont val="Arial"/>
      </rPr>
      <t>: organico di Diritto</t>
    </r>
  </si>
  <si>
    <r>
      <rPr>
        <b/>
        <i/>
        <sz val="11"/>
        <color theme="1"/>
        <rFont val="Calibri"/>
      </rPr>
      <t>OF</t>
    </r>
    <r>
      <rPr>
        <i/>
        <sz val="11"/>
        <color theme="1"/>
        <rFont val="Calibri"/>
      </rPr>
      <t>: integrazione per adeguamento all'organico di fatto, ESCLUSE le deroghe (art. 3 c. 3)</t>
    </r>
  </si>
  <si>
    <r>
      <rPr>
        <b/>
        <i/>
        <sz val="11"/>
        <color theme="1"/>
        <rFont val="Calibri"/>
      </rPr>
      <t>OFD</t>
    </r>
    <r>
      <rPr>
        <i/>
        <sz val="11"/>
        <color theme="1"/>
        <rFont val="Calibri"/>
      </rPr>
      <t>: integrazione per posti in DEROGA (art. 3 c. 3), aggiuntive rispetto a quanto ordinariamente assegnato</t>
    </r>
  </si>
  <si>
    <r>
      <rPr>
        <b/>
        <i/>
        <sz val="11"/>
        <color theme="1"/>
        <rFont val="Calibri"/>
      </rPr>
      <t>P</t>
    </r>
    <r>
      <rPr>
        <i/>
        <sz val="11"/>
        <color theme="1"/>
        <rFont val="Calibri"/>
      </rPr>
      <t>: organico di potenziamento</t>
    </r>
  </si>
  <si>
    <r>
      <rPr>
        <i/>
        <sz val="11"/>
        <color theme="1"/>
        <rFont val="Calibri"/>
      </rPr>
      <t>%</t>
    </r>
    <r>
      <rPr>
        <b/>
        <i/>
        <sz val="11"/>
        <color theme="1"/>
        <rFont val="Calibri"/>
      </rPr>
      <t>dis</t>
    </r>
    <r>
      <rPr>
        <i/>
        <sz val="11"/>
        <color theme="1"/>
        <rFont val="Calibri"/>
      </rPr>
      <t>: rappresenta la percentuale di alunni con certificazione, rispetto al totale degli alunni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</si>
</sst>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"/>
    <numFmt numFmtId="165" formatCode="0.0"/>
    <numFmt numFmtId="166" formatCode="#,##0.0"/>
    <numFmt numFmtId="167" formatCode="0.00000000"/>
  </numFmts>
  <fonts count="22" x14ac:knownFonts="1">
    <font>
      <sz val="10"/>
      <color rgb="FF000000"/>
      <name val="Calibri"/>
      <scheme val="minor"/>
    </font>
    <font>
      <sz val="8"/>
      <color theme="1"/>
      <name val="Arial"/>
    </font>
    <font>
      <b/>
      <i/>
      <sz val="16"/>
      <color theme="1"/>
      <name val="Arial"/>
    </font>
    <font>
      <sz val="10"/>
      <name val="Calibri"/>
    </font>
    <font>
      <sz val="10"/>
      <color theme="1"/>
      <name val="Arial"/>
    </font>
    <font>
      <i/>
      <sz val="10"/>
      <color rgb="FF000000"/>
      <name val="Arial"/>
    </font>
    <font>
      <i/>
      <sz val="11"/>
      <color theme="1"/>
      <name val="Calibri"/>
    </font>
    <font>
      <i/>
      <sz val="12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9"/>
      <color theme="1"/>
      <name val="Arial"/>
    </font>
    <font>
      <i/>
      <sz val="10"/>
      <color theme="1"/>
      <name val="Calibri"/>
      <scheme val="minor"/>
    </font>
    <font>
      <sz val="10"/>
      <color theme="1"/>
      <name val="Calibri"/>
    </font>
    <font>
      <i/>
      <sz val="10"/>
      <color theme="1"/>
      <name val="Arial"/>
    </font>
    <font>
      <sz val="11"/>
      <color theme="1"/>
      <name val="Arial"/>
    </font>
    <font>
      <i/>
      <sz val="11"/>
      <color theme="1"/>
      <name val="Arial"/>
    </font>
    <font>
      <b/>
      <i/>
      <sz val="10"/>
      <color rgb="FF000000"/>
      <name val="Arial"/>
    </font>
    <font>
      <b/>
      <i/>
      <sz val="11"/>
      <color theme="1"/>
      <name val="Calibri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B8CCE4"/>
        <bgColor rgb="FFB8CCE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/>
    <xf numFmtId="1" fontId="9" fillId="2" borderId="7" xfId="0" applyNumberFormat="1" applyFont="1" applyFill="1" applyBorder="1"/>
    <xf numFmtId="165" fontId="9" fillId="2" borderId="7" xfId="0" applyNumberFormat="1" applyFont="1" applyFill="1" applyBorder="1"/>
    <xf numFmtId="165" fontId="9" fillId="2" borderId="8" xfId="0" applyNumberFormat="1" applyFont="1" applyFill="1" applyBorder="1"/>
    <xf numFmtId="10" fontId="9" fillId="2" borderId="9" xfId="0" applyNumberFormat="1" applyFont="1" applyFill="1" applyBorder="1"/>
    <xf numFmtId="2" fontId="9" fillId="2" borderId="5" xfId="0" applyNumberFormat="1" applyFont="1" applyFill="1" applyBorder="1"/>
    <xf numFmtId="165" fontId="9" fillId="2" borderId="5" xfId="0" applyNumberFormat="1" applyFont="1" applyFill="1" applyBorder="1"/>
    <xf numFmtId="0" fontId="9" fillId="0" borderId="3" xfId="0" applyFont="1" applyBorder="1"/>
    <xf numFmtId="1" fontId="9" fillId="0" borderId="3" xfId="0" applyNumberFormat="1" applyFont="1" applyBorder="1"/>
    <xf numFmtId="1" fontId="10" fillId="0" borderId="3" xfId="0" applyNumberFormat="1" applyFont="1" applyBorder="1"/>
    <xf numFmtId="2" fontId="9" fillId="0" borderId="3" xfId="0" applyNumberFormat="1" applyFont="1" applyBorder="1"/>
    <xf numFmtId="2" fontId="8" fillId="0" borderId="3" xfId="0" applyNumberFormat="1" applyFont="1" applyBorder="1"/>
    <xf numFmtId="0" fontId="8" fillId="2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wrapText="1"/>
    </xf>
    <xf numFmtId="0" fontId="11" fillId="4" borderId="5" xfId="0" applyFont="1" applyFill="1" applyBorder="1" applyAlignment="1">
      <alignment horizontal="center" vertical="center" wrapText="1"/>
    </xf>
    <xf numFmtId="3" fontId="9" fillId="3" borderId="5" xfId="0" applyNumberFormat="1" applyFont="1" applyFill="1" applyBorder="1"/>
    <xf numFmtId="165" fontId="9" fillId="3" borderId="5" xfId="0" applyNumberFormat="1" applyFont="1" applyFill="1" applyBorder="1"/>
    <xf numFmtId="165" fontId="9" fillId="3" borderId="10" xfId="0" applyNumberFormat="1" applyFont="1" applyFill="1" applyBorder="1" applyAlignment="1">
      <alignment horizontal="right"/>
    </xf>
    <xf numFmtId="165" fontId="9" fillId="3" borderId="5" xfId="0" applyNumberFormat="1" applyFont="1" applyFill="1" applyBorder="1" applyAlignment="1">
      <alignment horizontal="right"/>
    </xf>
    <xf numFmtId="10" fontId="9" fillId="2" borderId="5" xfId="0" applyNumberFormat="1" applyFont="1" applyFill="1" applyBorder="1"/>
    <xf numFmtId="3" fontId="9" fillId="3" borderId="5" xfId="0" applyNumberFormat="1" applyFont="1" applyFill="1" applyBorder="1" applyAlignment="1">
      <alignment horizontal="right"/>
    </xf>
    <xf numFmtId="0" fontId="12" fillId="4" borderId="5" xfId="0" applyFont="1" applyFill="1" applyBorder="1" applyAlignment="1">
      <alignment horizontal="center" wrapText="1"/>
    </xf>
    <xf numFmtId="0" fontId="13" fillId="0" borderId="0" xfId="0" applyFont="1"/>
    <xf numFmtId="0" fontId="4" fillId="4" borderId="0" xfId="0" applyFont="1" applyFill="1"/>
    <xf numFmtId="0" fontId="4" fillId="5" borderId="5" xfId="0" applyFont="1" applyFill="1" applyBorder="1" applyAlignment="1">
      <alignment wrapText="1"/>
    </xf>
    <xf numFmtId="0" fontId="14" fillId="4" borderId="0" xfId="0" applyFont="1" applyFill="1"/>
    <xf numFmtId="0" fontId="15" fillId="0" borderId="0" xfId="0" applyFont="1"/>
    <xf numFmtId="0" fontId="9" fillId="0" borderId="0" xfId="0" applyFont="1"/>
    <xf numFmtId="3" fontId="9" fillId="6" borderId="5" xfId="0" applyNumberFormat="1" applyFont="1" applyFill="1" applyBorder="1"/>
    <xf numFmtId="165" fontId="9" fillId="6" borderId="5" xfId="0" applyNumberFormat="1" applyFont="1" applyFill="1" applyBorder="1"/>
    <xf numFmtId="165" fontId="16" fillId="3" borderId="5" xfId="0" applyNumberFormat="1" applyFont="1" applyFill="1" applyBorder="1"/>
    <xf numFmtId="165" fontId="9" fillId="6" borderId="5" xfId="0" applyNumberFormat="1" applyFont="1" applyFill="1" applyBorder="1" applyAlignment="1">
      <alignment horizontal="right"/>
    </xf>
    <xf numFmtId="0" fontId="6" fillId="0" borderId="5" xfId="0" applyFont="1" applyBorder="1" applyAlignment="1">
      <alignment vertical="top"/>
    </xf>
    <xf numFmtId="0" fontId="17" fillId="0" borderId="0" xfId="0" applyFont="1"/>
    <xf numFmtId="164" fontId="2" fillId="0" borderId="0" xfId="0" applyNumberFormat="1" applyFont="1" applyAlignment="1">
      <alignment horizontal="center"/>
    </xf>
    <xf numFmtId="0" fontId="9" fillId="2" borderId="5" xfId="0" applyFont="1" applyFill="1" applyBorder="1"/>
    <xf numFmtId="3" fontId="9" fillId="2" borderId="5" xfId="0" applyNumberFormat="1" applyFont="1" applyFill="1" applyBorder="1"/>
    <xf numFmtId="166" fontId="9" fillId="2" borderId="5" xfId="0" applyNumberFormat="1" applyFont="1" applyFill="1" applyBorder="1"/>
    <xf numFmtId="3" fontId="4" fillId="0" borderId="0" xfId="0" applyNumberFormat="1" applyFont="1"/>
    <xf numFmtId="166" fontId="4" fillId="0" borderId="0" xfId="0" applyNumberFormat="1" applyFont="1"/>
    <xf numFmtId="166" fontId="10" fillId="2" borderId="5" xfId="0" applyNumberFormat="1" applyFont="1" applyFill="1" applyBorder="1" applyAlignment="1">
      <alignment horizontal="right"/>
    </xf>
    <xf numFmtId="167" fontId="4" fillId="0" borderId="0" xfId="0" applyNumberFormat="1" applyFont="1"/>
    <xf numFmtId="0" fontId="20" fillId="0" borderId="0" xfId="0" applyFont="1"/>
    <xf numFmtId="0" fontId="21" fillId="0" borderId="0" xfId="0" applyFont="1"/>
    <xf numFmtId="0" fontId="6" fillId="0" borderId="2" xfId="0" applyFont="1" applyBorder="1" applyAlignment="1">
      <alignment vertical="top"/>
    </xf>
    <xf numFmtId="0" fontId="3" fillId="0" borderId="3" xfId="0" applyFont="1" applyBorder="1"/>
    <xf numFmtId="0" fontId="3" fillId="0" borderId="4" xfId="0" applyFont="1" applyBorder="1"/>
    <xf numFmtId="0" fontId="7" fillId="0" borderId="1" xfId="0" applyFont="1" applyBorder="1" applyAlignment="1">
      <alignment vertical="center"/>
    </xf>
    <xf numFmtId="0" fontId="3" fillId="0" borderId="1" xfId="0" applyFont="1" applyBorder="1"/>
    <xf numFmtId="164" fontId="2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7"/>
  <sheetViews>
    <sheetView topLeftCell="A18" zoomScaleNormal="100" workbookViewId="0">
      <selection activeCell="J40" sqref="J40:K40"/>
    </sheetView>
  </sheetViews>
  <sheetFormatPr defaultColWidth="14.42578125" defaultRowHeight="15" customHeight="1" x14ac:dyDescent="0.2"/>
  <cols>
    <col min="1" max="1" width="12.5703125" customWidth="1"/>
    <col min="2" max="2" width="37.140625" customWidth="1"/>
    <col min="3" max="3" width="8.140625" customWidth="1"/>
    <col min="4" max="4" width="14.7109375" customWidth="1"/>
    <col min="5" max="5" width="9.5703125" customWidth="1"/>
    <col min="6" max="6" width="9.28515625" customWidth="1"/>
    <col min="7" max="7" width="5.7109375" customWidth="1"/>
    <col min="8" max="8" width="9.7109375" customWidth="1"/>
    <col min="9" max="9" width="10.7109375" customWidth="1"/>
    <col min="10" max="10" width="11" customWidth="1"/>
    <col min="11" max="11" width="12" customWidth="1"/>
    <col min="12" max="12" width="7.42578125" customWidth="1"/>
    <col min="13" max="13" width="8.7109375" customWidth="1"/>
    <col min="14" max="14" width="8.28515625" customWidth="1"/>
    <col min="15" max="15" width="6" customWidth="1"/>
    <col min="16" max="16" width="7.42578125" customWidth="1"/>
    <col min="17" max="17" width="8.140625" customWidth="1"/>
  </cols>
  <sheetData>
    <row r="1" spans="1:17" ht="23.25" customHeight="1" x14ac:dyDescent="0.3">
      <c r="A1" s="1" t="s">
        <v>0</v>
      </c>
      <c r="B1" s="59" t="s">
        <v>1</v>
      </c>
      <c r="C1" s="58"/>
      <c r="D1" s="58"/>
      <c r="E1" s="2" t="s">
        <v>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 x14ac:dyDescent="0.3">
      <c r="A2" s="3"/>
      <c r="B2" s="60" t="s">
        <v>3</v>
      </c>
      <c r="C2" s="55"/>
      <c r="D2" s="55"/>
      <c r="E2" s="55"/>
      <c r="F2" s="55"/>
      <c r="G2" s="55"/>
      <c r="H2" s="55"/>
      <c r="I2" s="56"/>
      <c r="J2" s="4"/>
      <c r="K2" s="2"/>
      <c r="L2" s="2"/>
      <c r="M2" s="2"/>
      <c r="N2" s="2"/>
      <c r="O2" s="2"/>
      <c r="P2" s="2"/>
      <c r="Q2" s="2"/>
    </row>
    <row r="3" spans="1:17" ht="15" customHeight="1" x14ac:dyDescent="0.3">
      <c r="A3" s="3"/>
      <c r="B3" s="54" t="s">
        <v>4</v>
      </c>
      <c r="C3" s="55"/>
      <c r="D3" s="55"/>
      <c r="E3" s="55"/>
      <c r="F3" s="55"/>
      <c r="G3" s="55"/>
      <c r="H3" s="55"/>
      <c r="I3" s="56"/>
      <c r="J3" s="5"/>
      <c r="K3" s="2"/>
      <c r="L3" s="2"/>
      <c r="M3" s="2"/>
      <c r="N3" s="2"/>
      <c r="O3" s="2"/>
      <c r="P3" s="2"/>
      <c r="Q3" s="2"/>
    </row>
    <row r="4" spans="1:17" ht="15" customHeight="1" x14ac:dyDescent="0.3">
      <c r="A4" s="3"/>
      <c r="B4" s="54" t="s">
        <v>5</v>
      </c>
      <c r="C4" s="55"/>
      <c r="D4" s="55"/>
      <c r="E4" s="55"/>
      <c r="F4" s="55"/>
      <c r="G4" s="55"/>
      <c r="H4" s="55"/>
      <c r="I4" s="56"/>
      <c r="J4" s="5"/>
      <c r="K4" s="2"/>
      <c r="L4" s="2"/>
      <c r="M4" s="2"/>
      <c r="N4" s="2"/>
      <c r="O4" s="2"/>
      <c r="P4" s="2"/>
      <c r="Q4" s="2"/>
    </row>
    <row r="5" spans="1:17" ht="15" customHeight="1" x14ac:dyDescent="0.3">
      <c r="A5" s="3"/>
      <c r="B5" s="54" t="s">
        <v>6</v>
      </c>
      <c r="C5" s="55"/>
      <c r="D5" s="55"/>
      <c r="E5" s="55"/>
      <c r="F5" s="55"/>
      <c r="G5" s="55"/>
      <c r="H5" s="55"/>
      <c r="I5" s="56"/>
      <c r="J5" s="5"/>
      <c r="K5" s="2"/>
      <c r="L5" s="2"/>
      <c r="M5" s="2"/>
      <c r="N5" s="2"/>
      <c r="O5" s="2"/>
      <c r="P5" s="2"/>
      <c r="Q5" s="2"/>
    </row>
    <row r="6" spans="1:17" ht="15" customHeight="1" x14ac:dyDescent="0.3">
      <c r="A6" s="3"/>
      <c r="B6" s="54" t="s">
        <v>7</v>
      </c>
      <c r="C6" s="55"/>
      <c r="D6" s="55"/>
      <c r="E6" s="55"/>
      <c r="F6" s="55"/>
      <c r="G6" s="55"/>
      <c r="H6" s="55"/>
      <c r="I6" s="56"/>
      <c r="J6" s="5"/>
      <c r="K6" s="2"/>
      <c r="L6" s="2"/>
      <c r="M6" s="2"/>
      <c r="N6" s="2"/>
      <c r="O6" s="2"/>
      <c r="P6" s="2"/>
      <c r="Q6" s="2"/>
    </row>
    <row r="7" spans="1:17" ht="19.5" customHeight="1" x14ac:dyDescent="0.2">
      <c r="A7" s="3"/>
      <c r="B7" s="57" t="s">
        <v>8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ht="72" customHeight="1" x14ac:dyDescent="0.2">
      <c r="A8" s="3"/>
      <c r="B8" s="6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  <c r="J8" s="7" t="s">
        <v>17</v>
      </c>
      <c r="K8" s="8" t="s">
        <v>18</v>
      </c>
      <c r="L8" s="7" t="s">
        <v>19</v>
      </c>
      <c r="M8" s="7" t="s">
        <v>20</v>
      </c>
      <c r="N8" s="7" t="s">
        <v>21</v>
      </c>
      <c r="O8" s="9" t="s">
        <v>22</v>
      </c>
      <c r="P8" s="9" t="s">
        <v>23</v>
      </c>
      <c r="Q8" s="9" t="s">
        <v>24</v>
      </c>
    </row>
    <row r="9" spans="1:17" ht="23.25" customHeight="1" x14ac:dyDescent="0.2">
      <c r="A9" s="3"/>
      <c r="B9" s="10" t="str">
        <f>"TOTALE  n. "&amp;COUNTIF(B12:B1385,"&lt;&gt;")&amp;  " istituti"</f>
        <v>TOTALE  n. 25 istituti</v>
      </c>
      <c r="C9" s="11">
        <f t="shared" ref="C9:K9" si="0">SUM(C12:C36)</f>
        <v>4060</v>
      </c>
      <c r="D9" s="11">
        <f t="shared" si="0"/>
        <v>91</v>
      </c>
      <c r="E9" s="11">
        <f t="shared" si="0"/>
        <v>69</v>
      </c>
      <c r="F9" s="12">
        <f t="shared" si="0"/>
        <v>18</v>
      </c>
      <c r="G9" s="12">
        <f t="shared" si="0"/>
        <v>0</v>
      </c>
      <c r="H9" s="12">
        <f t="shared" si="0"/>
        <v>22.96</v>
      </c>
      <c r="I9" s="12">
        <f t="shared" si="0"/>
        <v>33.019999999999996</v>
      </c>
      <c r="J9" s="12">
        <f t="shared" si="0"/>
        <v>4.4800000000000004</v>
      </c>
      <c r="K9" s="13">
        <f t="shared" si="0"/>
        <v>2</v>
      </c>
      <c r="L9" s="14">
        <f>IF(C9&gt;0,D9/C9,"")</f>
        <v>2.2413793103448276E-2</v>
      </c>
      <c r="M9" s="12">
        <f>IF(SUM(F9:I9)&gt;0,SUM(F9:I9),"")</f>
        <v>73.97999999999999</v>
      </c>
      <c r="N9" s="12">
        <f>IF(SUM(F9:K9)&gt;0,SUM(F9:K9),"")</f>
        <v>80.459999999999994</v>
      </c>
      <c r="O9" s="15">
        <f>IF(M9&lt;&gt;"",D9/N9,"")</f>
        <v>1.1309967685806612</v>
      </c>
      <c r="P9" s="16">
        <f>IF(F9+H9+J9&gt;0,F9+H9+J9,"")</f>
        <v>45.44</v>
      </c>
      <c r="Q9" s="15">
        <f>IF(P9&lt;&gt;"",D9/P9,"")</f>
        <v>2.0026408450704225</v>
      </c>
    </row>
    <row r="10" spans="1:17" ht="9.75" customHeight="1" x14ac:dyDescent="0.25">
      <c r="A10" s="3"/>
      <c r="B10" s="17"/>
      <c r="C10" s="17"/>
      <c r="D10" s="18"/>
      <c r="E10" s="18"/>
      <c r="F10" s="18"/>
      <c r="G10" s="19"/>
      <c r="H10" s="20"/>
      <c r="I10" s="20"/>
      <c r="J10" s="21"/>
      <c r="K10" s="21"/>
      <c r="L10" s="18"/>
      <c r="M10" s="20"/>
      <c r="N10" s="20"/>
      <c r="O10" s="20"/>
      <c r="P10" s="20"/>
      <c r="Q10" s="17"/>
    </row>
    <row r="11" spans="1:17" ht="72" customHeight="1" x14ac:dyDescent="0.2">
      <c r="A11" s="22" t="s">
        <v>25</v>
      </c>
      <c r="B11" s="6" t="s">
        <v>26</v>
      </c>
      <c r="C11" s="7" t="str">
        <f t="shared" ref="C11:Q11" si="1">C8</f>
        <v>Alunni
Totali</v>
      </c>
      <c r="D11" s="7" t="str">
        <f t="shared" si="1"/>
        <v xml:space="preserve"> Alunni con disab (L.104)</v>
      </c>
      <c r="E11" s="7" t="str">
        <f t="shared" si="1"/>
        <v>Alunni con gravità
(art. 3 c. 3  L. 104)</v>
      </c>
      <c r="F11" s="7" t="str">
        <f t="shared" si="1"/>
        <v>Posti OD</v>
      </c>
      <c r="G11" s="7" t="str">
        <f t="shared" si="1"/>
        <v>Posti P</v>
      </c>
      <c r="H11" s="7" t="str">
        <f t="shared" si="1"/>
        <v>Posti OF aggiuntivi da Adeg. precedenti (1)</v>
      </c>
      <c r="I11" s="7" t="str">
        <f t="shared" si="1"/>
        <v>Posti OFD
da Deroghe precedenti (art. 3 c. 3)</v>
      </c>
      <c r="J11" s="7" t="str">
        <f t="shared" si="1"/>
        <v>Nuovi Posti OF
da Adeg. Attuale</v>
      </c>
      <c r="K11" s="7" t="str">
        <f t="shared" si="1"/>
        <v>Nuovi Posti OFD
da Deroghe attuali 
(art. 3 c. 3)</v>
      </c>
      <c r="L11" s="7" t="str">
        <f t="shared" si="1"/>
        <v>%dis</v>
      </c>
      <c r="M11" s="7" t="str">
        <f t="shared" si="1"/>
        <v>Totale Posti in preced.</v>
      </c>
      <c r="N11" s="7" t="str">
        <f t="shared" si="1"/>
        <v>Totale Posti attuali</v>
      </c>
      <c r="O11" s="9" t="str">
        <f t="shared" si="1"/>
        <v>dis/posto</v>
      </c>
      <c r="P11" s="9" t="str">
        <f t="shared" si="1"/>
        <v>posti 
no_c3 no_P</v>
      </c>
      <c r="Q11" s="9" t="str">
        <f t="shared" si="1"/>
        <v>dis/posto  (no deroghe e P)</v>
      </c>
    </row>
    <row r="12" spans="1:17" ht="13.5" customHeight="1" x14ac:dyDescent="0.2">
      <c r="A12" s="23" t="s">
        <v>27</v>
      </c>
      <c r="B12" s="24" t="s">
        <v>28</v>
      </c>
      <c r="C12" s="25">
        <v>114</v>
      </c>
      <c r="D12" s="25">
        <v>1</v>
      </c>
      <c r="E12" s="25">
        <v>0</v>
      </c>
      <c r="F12" s="26">
        <v>0</v>
      </c>
      <c r="G12" s="26">
        <v>0</v>
      </c>
      <c r="H12" s="27">
        <f>12/25</f>
        <v>0.48</v>
      </c>
      <c r="I12" s="28">
        <v>0</v>
      </c>
      <c r="J12" s="27"/>
      <c r="K12" s="28"/>
      <c r="L12" s="29">
        <f t="shared" ref="L12:L36" si="2">IF(C12&gt;0,D12/C12,"")</f>
        <v>8.771929824561403E-3</v>
      </c>
      <c r="M12" s="16">
        <v>0</v>
      </c>
      <c r="N12" s="16">
        <f t="shared" ref="N12:N29" si="3">IF(SUM(F12:K12)&gt;0,SUM(F12:K12),"")</f>
        <v>0.48</v>
      </c>
      <c r="O12" s="15">
        <f t="shared" ref="O12:O27" si="4">IF(M12&lt;&gt;"",D12/N12,"")</f>
        <v>2.0833333333333335</v>
      </c>
      <c r="P12" s="16">
        <f t="shared" ref="P12:P36" si="5">IF(F12+H12+J12&gt;0,F12+H12+J12,"")</f>
        <v>0.48</v>
      </c>
      <c r="Q12" s="15">
        <f t="shared" ref="Q12:Q36" si="6">IF(P12&lt;&gt;"",D12/P12,"")</f>
        <v>2.0833333333333335</v>
      </c>
    </row>
    <row r="13" spans="1:17" ht="13.5" customHeight="1" x14ac:dyDescent="0.2">
      <c r="A13" s="23" t="s">
        <v>29</v>
      </c>
      <c r="B13" s="24" t="s">
        <v>30</v>
      </c>
      <c r="C13" s="25">
        <v>246</v>
      </c>
      <c r="D13" s="25">
        <v>5</v>
      </c>
      <c r="E13" s="25">
        <v>4</v>
      </c>
      <c r="F13" s="26">
        <v>0</v>
      </c>
      <c r="G13" s="26">
        <v>0</v>
      </c>
      <c r="H13" s="28">
        <v>2</v>
      </c>
      <c r="I13" s="28">
        <f>1+13/25</f>
        <v>1.52</v>
      </c>
      <c r="J13" s="28">
        <v>0.5</v>
      </c>
      <c r="K13" s="28">
        <v>0.5</v>
      </c>
      <c r="L13" s="29">
        <f t="shared" si="2"/>
        <v>2.032520325203252E-2</v>
      </c>
      <c r="M13" s="16">
        <v>0</v>
      </c>
      <c r="N13" s="16">
        <f t="shared" si="3"/>
        <v>4.5199999999999996</v>
      </c>
      <c r="O13" s="15">
        <f t="shared" si="4"/>
        <v>1.1061946902654869</v>
      </c>
      <c r="P13" s="16">
        <f t="shared" si="5"/>
        <v>2.5</v>
      </c>
      <c r="Q13" s="15">
        <f t="shared" si="6"/>
        <v>2</v>
      </c>
    </row>
    <row r="14" spans="1:17" ht="13.5" customHeight="1" x14ac:dyDescent="0.2">
      <c r="A14" s="23" t="s">
        <v>31</v>
      </c>
      <c r="B14" s="24" t="s">
        <v>32</v>
      </c>
      <c r="C14" s="25">
        <v>162</v>
      </c>
      <c r="D14" s="25">
        <v>4</v>
      </c>
      <c r="E14" s="25">
        <v>4</v>
      </c>
      <c r="F14" s="26">
        <v>2</v>
      </c>
      <c r="G14" s="26">
        <v>0</v>
      </c>
      <c r="H14" s="28">
        <v>0</v>
      </c>
      <c r="I14" s="28">
        <v>2</v>
      </c>
      <c r="J14" s="28"/>
      <c r="K14" s="28"/>
      <c r="L14" s="29">
        <f t="shared" si="2"/>
        <v>2.4691358024691357E-2</v>
      </c>
      <c r="M14" s="16">
        <f>IF(SUM(F14:I14)&gt;0,SUM(F14:I14),"")</f>
        <v>4</v>
      </c>
      <c r="N14" s="16">
        <f t="shared" si="3"/>
        <v>4</v>
      </c>
      <c r="O14" s="15">
        <f t="shared" si="4"/>
        <v>1</v>
      </c>
      <c r="P14" s="16">
        <f t="shared" si="5"/>
        <v>2</v>
      </c>
      <c r="Q14" s="15">
        <f t="shared" si="6"/>
        <v>2</v>
      </c>
    </row>
    <row r="15" spans="1:17" ht="13.5" customHeight="1" x14ac:dyDescent="0.2">
      <c r="A15" s="23" t="s">
        <v>33</v>
      </c>
      <c r="B15" s="24" t="s">
        <v>34</v>
      </c>
      <c r="C15" s="25">
        <v>79</v>
      </c>
      <c r="D15" s="25">
        <v>4</v>
      </c>
      <c r="E15" s="25">
        <v>4</v>
      </c>
      <c r="F15" s="26">
        <v>1</v>
      </c>
      <c r="G15" s="26">
        <v>0</v>
      </c>
      <c r="H15" s="28">
        <v>1</v>
      </c>
      <c r="I15" s="28">
        <v>2</v>
      </c>
      <c r="J15" s="28"/>
      <c r="K15" s="28"/>
      <c r="L15" s="29">
        <f t="shared" si="2"/>
        <v>5.0632911392405063E-2</v>
      </c>
      <c r="M15" s="16">
        <v>0</v>
      </c>
      <c r="N15" s="16">
        <f t="shared" si="3"/>
        <v>4</v>
      </c>
      <c r="O15" s="15">
        <f t="shared" si="4"/>
        <v>1</v>
      </c>
      <c r="P15" s="16">
        <f t="shared" si="5"/>
        <v>2</v>
      </c>
      <c r="Q15" s="15">
        <f t="shared" si="6"/>
        <v>2</v>
      </c>
    </row>
    <row r="16" spans="1:17" ht="13.5" customHeight="1" x14ac:dyDescent="0.2">
      <c r="A16" s="23" t="s">
        <v>35</v>
      </c>
      <c r="B16" s="24" t="s">
        <v>36</v>
      </c>
      <c r="C16" s="25">
        <v>130</v>
      </c>
      <c r="D16" s="25">
        <v>4</v>
      </c>
      <c r="E16" s="25">
        <v>4</v>
      </c>
      <c r="F16" s="26">
        <v>0</v>
      </c>
      <c r="G16" s="26">
        <v>0</v>
      </c>
      <c r="H16" s="28">
        <v>2</v>
      </c>
      <c r="I16" s="28">
        <v>2</v>
      </c>
      <c r="J16" s="28"/>
      <c r="K16" s="28"/>
      <c r="L16" s="29">
        <f t="shared" si="2"/>
        <v>3.0769230769230771E-2</v>
      </c>
      <c r="M16" s="16">
        <v>0</v>
      </c>
      <c r="N16" s="16">
        <f t="shared" si="3"/>
        <v>4</v>
      </c>
      <c r="O16" s="15">
        <f t="shared" si="4"/>
        <v>1</v>
      </c>
      <c r="P16" s="16">
        <f t="shared" si="5"/>
        <v>2</v>
      </c>
      <c r="Q16" s="15">
        <f t="shared" si="6"/>
        <v>2</v>
      </c>
    </row>
    <row r="17" spans="1:17" ht="13.5" customHeight="1" x14ac:dyDescent="0.2">
      <c r="A17" s="23" t="s">
        <v>37</v>
      </c>
      <c r="B17" s="24" t="s">
        <v>38</v>
      </c>
      <c r="C17" s="25">
        <v>262</v>
      </c>
      <c r="D17" s="25">
        <v>5</v>
      </c>
      <c r="E17" s="25">
        <v>4</v>
      </c>
      <c r="F17" s="26">
        <v>1</v>
      </c>
      <c r="G17" s="26">
        <v>0</v>
      </c>
      <c r="H17" s="28">
        <f>1+12/25</f>
        <v>1.48</v>
      </c>
      <c r="I17" s="28">
        <v>2</v>
      </c>
      <c r="J17" s="28"/>
      <c r="K17" s="28"/>
      <c r="L17" s="29">
        <f t="shared" si="2"/>
        <v>1.9083969465648856E-2</v>
      </c>
      <c r="M17" s="16">
        <f t="shared" ref="M17:M19" si="7">IF(SUM(F17:I17)&gt;0,SUM(F17:I17),"")</f>
        <v>4.4800000000000004</v>
      </c>
      <c r="N17" s="16">
        <f t="shared" si="3"/>
        <v>4.4800000000000004</v>
      </c>
      <c r="O17" s="15">
        <f t="shared" si="4"/>
        <v>1.1160714285714284</v>
      </c>
      <c r="P17" s="16">
        <f t="shared" si="5"/>
        <v>2.48</v>
      </c>
      <c r="Q17" s="15">
        <f t="shared" si="6"/>
        <v>2.0161290322580645</v>
      </c>
    </row>
    <row r="18" spans="1:17" ht="13.5" customHeight="1" x14ac:dyDescent="0.2">
      <c r="A18" s="23" t="s">
        <v>39</v>
      </c>
      <c r="B18" s="24" t="s">
        <v>40</v>
      </c>
      <c r="C18" s="25">
        <v>235</v>
      </c>
      <c r="D18" s="25">
        <v>7</v>
      </c>
      <c r="E18" s="25">
        <v>3</v>
      </c>
      <c r="F18" s="26">
        <v>1</v>
      </c>
      <c r="G18" s="26">
        <v>0</v>
      </c>
      <c r="H18" s="28">
        <v>2.5</v>
      </c>
      <c r="I18" s="28">
        <v>2</v>
      </c>
      <c r="J18" s="28"/>
      <c r="K18" s="28"/>
      <c r="L18" s="29">
        <f t="shared" si="2"/>
        <v>2.9787234042553193E-2</v>
      </c>
      <c r="M18" s="16">
        <f t="shared" si="7"/>
        <v>5.5</v>
      </c>
      <c r="N18" s="16">
        <f t="shared" si="3"/>
        <v>5.5</v>
      </c>
      <c r="O18" s="15">
        <f t="shared" si="4"/>
        <v>1.2727272727272727</v>
      </c>
      <c r="P18" s="16">
        <f t="shared" si="5"/>
        <v>3.5</v>
      </c>
      <c r="Q18" s="15">
        <f t="shared" si="6"/>
        <v>2</v>
      </c>
    </row>
    <row r="19" spans="1:17" ht="13.5" customHeight="1" x14ac:dyDescent="0.2">
      <c r="A19" s="23" t="s">
        <v>41</v>
      </c>
      <c r="B19" s="24" t="s">
        <v>42</v>
      </c>
      <c r="C19" s="25">
        <v>249</v>
      </c>
      <c r="D19" s="25">
        <v>4</v>
      </c>
      <c r="E19" s="25">
        <v>2</v>
      </c>
      <c r="F19" s="26">
        <v>1</v>
      </c>
      <c r="G19" s="26">
        <v>0</v>
      </c>
      <c r="H19" s="28">
        <f>13/25</f>
        <v>0.52</v>
      </c>
      <c r="I19" s="28">
        <v>1</v>
      </c>
      <c r="J19" s="28">
        <f>12/25</f>
        <v>0.48</v>
      </c>
      <c r="K19" s="28"/>
      <c r="L19" s="29">
        <f t="shared" si="2"/>
        <v>1.6064257028112448E-2</v>
      </c>
      <c r="M19" s="16">
        <f t="shared" si="7"/>
        <v>2.52</v>
      </c>
      <c r="N19" s="16">
        <f t="shared" si="3"/>
        <v>3</v>
      </c>
      <c r="O19" s="15">
        <f t="shared" si="4"/>
        <v>1.3333333333333333</v>
      </c>
      <c r="P19" s="16">
        <f t="shared" si="5"/>
        <v>2</v>
      </c>
      <c r="Q19" s="15">
        <f t="shared" si="6"/>
        <v>2</v>
      </c>
    </row>
    <row r="20" spans="1:17" ht="22.5" customHeight="1" x14ac:dyDescent="0.2">
      <c r="A20" s="23" t="s">
        <v>43</v>
      </c>
      <c r="B20" s="24" t="s">
        <v>44</v>
      </c>
      <c r="C20" s="25">
        <v>119</v>
      </c>
      <c r="D20" s="25">
        <v>1</v>
      </c>
      <c r="E20" s="25">
        <v>1</v>
      </c>
      <c r="F20" s="26">
        <v>0</v>
      </c>
      <c r="G20" s="26">
        <v>0</v>
      </c>
      <c r="H20" s="28">
        <v>0.5</v>
      </c>
      <c r="I20" s="28">
        <v>0.5</v>
      </c>
      <c r="J20" s="28"/>
      <c r="K20" s="28"/>
      <c r="L20" s="29">
        <f t="shared" si="2"/>
        <v>8.4033613445378148E-3</v>
      </c>
      <c r="M20" s="16">
        <v>0</v>
      </c>
      <c r="N20" s="16">
        <f t="shared" si="3"/>
        <v>1</v>
      </c>
      <c r="O20" s="15">
        <f t="shared" si="4"/>
        <v>1</v>
      </c>
      <c r="P20" s="16">
        <f t="shared" si="5"/>
        <v>0.5</v>
      </c>
      <c r="Q20" s="15">
        <f t="shared" si="6"/>
        <v>2</v>
      </c>
    </row>
    <row r="21" spans="1:17" ht="22.5" customHeight="1" x14ac:dyDescent="0.2">
      <c r="A21" s="23" t="s">
        <v>45</v>
      </c>
      <c r="B21" s="24" t="s">
        <v>46</v>
      </c>
      <c r="C21" s="25">
        <v>154</v>
      </c>
      <c r="D21" s="25">
        <v>2</v>
      </c>
      <c r="E21" s="30">
        <v>1</v>
      </c>
      <c r="F21" s="28">
        <v>0</v>
      </c>
      <c r="G21" s="28">
        <v>0</v>
      </c>
      <c r="H21" s="28">
        <v>0.5</v>
      </c>
      <c r="I21" s="28">
        <v>0.5</v>
      </c>
      <c r="J21" s="28">
        <f>13/25</f>
        <v>0.52</v>
      </c>
      <c r="K21" s="28"/>
      <c r="L21" s="29">
        <f t="shared" si="2"/>
        <v>1.2987012987012988E-2</v>
      </c>
      <c r="M21" s="16">
        <v>0</v>
      </c>
      <c r="N21" s="16">
        <f t="shared" si="3"/>
        <v>1.52</v>
      </c>
      <c r="O21" s="15">
        <f t="shared" si="4"/>
        <v>1.3157894736842106</v>
      </c>
      <c r="P21" s="16">
        <f t="shared" si="5"/>
        <v>1.02</v>
      </c>
      <c r="Q21" s="15">
        <f t="shared" si="6"/>
        <v>1.9607843137254901</v>
      </c>
    </row>
    <row r="22" spans="1:17" ht="13.5" customHeight="1" x14ac:dyDescent="0.2">
      <c r="A22" s="23" t="s">
        <v>47</v>
      </c>
      <c r="B22" s="24" t="s">
        <v>48</v>
      </c>
      <c r="C22" s="25">
        <v>255</v>
      </c>
      <c r="D22" s="25">
        <v>7</v>
      </c>
      <c r="E22" s="30">
        <v>5</v>
      </c>
      <c r="F22" s="26">
        <v>3</v>
      </c>
      <c r="G22" s="26">
        <v>0</v>
      </c>
      <c r="H22" s="28">
        <v>0.5</v>
      </c>
      <c r="I22" s="28">
        <v>2.5</v>
      </c>
      <c r="J22" s="26"/>
      <c r="K22" s="26"/>
      <c r="L22" s="29">
        <f t="shared" si="2"/>
        <v>2.7450980392156862E-2</v>
      </c>
      <c r="M22" s="16">
        <f>IF(SUM(F22:I22)&gt;0,SUM(F22:I22),"")</f>
        <v>6</v>
      </c>
      <c r="N22" s="16">
        <f t="shared" si="3"/>
        <v>6</v>
      </c>
      <c r="O22" s="15">
        <f t="shared" si="4"/>
        <v>1.1666666666666667</v>
      </c>
      <c r="P22" s="16">
        <f t="shared" si="5"/>
        <v>3.5</v>
      </c>
      <c r="Q22" s="15">
        <f t="shared" si="6"/>
        <v>2</v>
      </c>
    </row>
    <row r="23" spans="1:17" ht="13.5" customHeight="1" x14ac:dyDescent="0.2">
      <c r="A23" s="23" t="s">
        <v>49</v>
      </c>
      <c r="B23" s="24" t="s">
        <v>50</v>
      </c>
      <c r="C23" s="25">
        <v>77</v>
      </c>
      <c r="D23" s="25">
        <v>4</v>
      </c>
      <c r="E23" s="30">
        <v>4</v>
      </c>
      <c r="F23" s="28">
        <v>0</v>
      </c>
      <c r="G23" s="28">
        <v>0</v>
      </c>
      <c r="H23" s="28">
        <v>2</v>
      </c>
      <c r="I23" s="28">
        <v>2</v>
      </c>
      <c r="J23" s="28"/>
      <c r="K23" s="28"/>
      <c r="L23" s="29">
        <f t="shared" si="2"/>
        <v>5.1948051948051951E-2</v>
      </c>
      <c r="M23" s="16">
        <v>0</v>
      </c>
      <c r="N23" s="16">
        <f t="shared" si="3"/>
        <v>4</v>
      </c>
      <c r="O23" s="15">
        <f t="shared" si="4"/>
        <v>1</v>
      </c>
      <c r="P23" s="16">
        <f t="shared" si="5"/>
        <v>2</v>
      </c>
      <c r="Q23" s="15">
        <f t="shared" si="6"/>
        <v>2</v>
      </c>
    </row>
    <row r="24" spans="1:17" ht="13.5" customHeight="1" x14ac:dyDescent="0.2">
      <c r="A24" s="23" t="s">
        <v>51</v>
      </c>
      <c r="B24" s="24" t="s">
        <v>52</v>
      </c>
      <c r="C24" s="25">
        <v>227</v>
      </c>
      <c r="D24" s="25">
        <v>4</v>
      </c>
      <c r="E24" s="30">
        <v>4</v>
      </c>
      <c r="F24" s="26">
        <v>1</v>
      </c>
      <c r="G24" s="26">
        <v>0</v>
      </c>
      <c r="H24" s="28">
        <v>1</v>
      </c>
      <c r="I24" s="26">
        <v>2</v>
      </c>
      <c r="J24" s="28"/>
      <c r="K24" s="26"/>
      <c r="L24" s="29">
        <f t="shared" si="2"/>
        <v>1.7621145374449341E-2</v>
      </c>
      <c r="M24" s="16">
        <f t="shared" ref="M24:M25" si="8">IF(SUM(F24:I24)&gt;0,SUM(F24:I24),"")</f>
        <v>4</v>
      </c>
      <c r="N24" s="16">
        <f t="shared" si="3"/>
        <v>4</v>
      </c>
      <c r="O24" s="15">
        <f t="shared" si="4"/>
        <v>1</v>
      </c>
      <c r="P24" s="16">
        <f t="shared" si="5"/>
        <v>2</v>
      </c>
      <c r="Q24" s="15">
        <f t="shared" si="6"/>
        <v>2</v>
      </c>
    </row>
    <row r="25" spans="1:17" ht="13.5" customHeight="1" x14ac:dyDescent="0.2">
      <c r="A25" s="23" t="s">
        <v>53</v>
      </c>
      <c r="B25" s="24" t="s">
        <v>54</v>
      </c>
      <c r="C25" s="25">
        <v>147</v>
      </c>
      <c r="D25" s="25">
        <v>3</v>
      </c>
      <c r="E25" s="30">
        <v>2</v>
      </c>
      <c r="F25" s="26">
        <v>2</v>
      </c>
      <c r="G25" s="26">
        <v>0</v>
      </c>
      <c r="H25" s="28">
        <v>-1</v>
      </c>
      <c r="I25" s="28">
        <v>1</v>
      </c>
      <c r="J25" s="28">
        <f>12/25</f>
        <v>0.48</v>
      </c>
      <c r="K25" s="28"/>
      <c r="L25" s="29">
        <f t="shared" si="2"/>
        <v>2.0408163265306121E-2</v>
      </c>
      <c r="M25" s="16">
        <f t="shared" si="8"/>
        <v>2</v>
      </c>
      <c r="N25" s="16">
        <f t="shared" si="3"/>
        <v>2.48</v>
      </c>
      <c r="O25" s="15">
        <f t="shared" si="4"/>
        <v>1.2096774193548387</v>
      </c>
      <c r="P25" s="16">
        <f t="shared" si="5"/>
        <v>1.48</v>
      </c>
      <c r="Q25" s="15">
        <f t="shared" si="6"/>
        <v>2.0270270270270272</v>
      </c>
    </row>
    <row r="26" spans="1:17" ht="13.5" customHeight="1" x14ac:dyDescent="0.2">
      <c r="A26" s="23" t="s">
        <v>55</v>
      </c>
      <c r="B26" s="24" t="s">
        <v>56</v>
      </c>
      <c r="C26" s="25">
        <v>104</v>
      </c>
      <c r="D26" s="25">
        <v>1</v>
      </c>
      <c r="E26" s="30">
        <v>1</v>
      </c>
      <c r="F26" s="26">
        <v>0</v>
      </c>
      <c r="G26" s="26">
        <v>0</v>
      </c>
      <c r="H26" s="28">
        <v>0.5</v>
      </c>
      <c r="I26" s="28">
        <v>0.5</v>
      </c>
      <c r="J26" s="28"/>
      <c r="K26" s="28"/>
      <c r="L26" s="29">
        <f t="shared" si="2"/>
        <v>9.6153846153846159E-3</v>
      </c>
      <c r="M26" s="16">
        <v>0</v>
      </c>
      <c r="N26" s="16">
        <f t="shared" si="3"/>
        <v>1</v>
      </c>
      <c r="O26" s="15">
        <f t="shared" si="4"/>
        <v>1</v>
      </c>
      <c r="P26" s="16">
        <f t="shared" si="5"/>
        <v>0.5</v>
      </c>
      <c r="Q26" s="15">
        <f t="shared" si="6"/>
        <v>2</v>
      </c>
    </row>
    <row r="27" spans="1:17" ht="13.5" customHeight="1" x14ac:dyDescent="0.2">
      <c r="A27" s="23" t="s">
        <v>57</v>
      </c>
      <c r="B27" s="24" t="s">
        <v>58</v>
      </c>
      <c r="C27" s="25">
        <v>148</v>
      </c>
      <c r="D27" s="25">
        <v>5</v>
      </c>
      <c r="E27" s="25">
        <v>3</v>
      </c>
      <c r="F27" s="26">
        <v>1</v>
      </c>
      <c r="G27" s="26">
        <v>0</v>
      </c>
      <c r="H27" s="28">
        <f>1+13/25</f>
        <v>1.52</v>
      </c>
      <c r="I27" s="26">
        <v>1.5</v>
      </c>
      <c r="J27" s="28"/>
      <c r="K27" s="26"/>
      <c r="L27" s="29">
        <f t="shared" si="2"/>
        <v>3.3783783783783786E-2</v>
      </c>
      <c r="M27" s="16">
        <v>0</v>
      </c>
      <c r="N27" s="16">
        <f t="shared" si="3"/>
        <v>4.0199999999999996</v>
      </c>
      <c r="O27" s="15">
        <f t="shared" si="4"/>
        <v>1.2437810945273633</v>
      </c>
      <c r="P27" s="16">
        <f t="shared" si="5"/>
        <v>2.52</v>
      </c>
      <c r="Q27" s="15">
        <f t="shared" si="6"/>
        <v>1.9841269841269842</v>
      </c>
    </row>
    <row r="28" spans="1:17" ht="13.5" customHeight="1" x14ac:dyDescent="0.2">
      <c r="A28" s="23" t="s">
        <v>59</v>
      </c>
      <c r="B28" s="24" t="s">
        <v>60</v>
      </c>
      <c r="C28" s="25">
        <v>29</v>
      </c>
      <c r="D28" s="25">
        <v>1</v>
      </c>
      <c r="E28" s="30">
        <v>1</v>
      </c>
      <c r="F28" s="26">
        <v>1</v>
      </c>
      <c r="G28" s="26">
        <v>0</v>
      </c>
      <c r="H28" s="28">
        <v>-0.5</v>
      </c>
      <c r="I28" s="28">
        <v>0.5</v>
      </c>
      <c r="J28" s="28"/>
      <c r="K28" s="28"/>
      <c r="L28" s="29">
        <f t="shared" si="2"/>
        <v>3.4482758620689655E-2</v>
      </c>
      <c r="M28" s="16">
        <f>IF(SUM(F28:I28)&gt;0,SUM(F28:I28),"")</f>
        <v>1</v>
      </c>
      <c r="N28" s="16">
        <f t="shared" si="3"/>
        <v>1</v>
      </c>
      <c r="O28" s="15"/>
      <c r="P28" s="16">
        <f t="shared" si="5"/>
        <v>0.5</v>
      </c>
      <c r="Q28" s="15">
        <f t="shared" si="6"/>
        <v>2</v>
      </c>
    </row>
    <row r="29" spans="1:17" ht="13.5" customHeight="1" x14ac:dyDescent="0.2">
      <c r="A29" s="23" t="s">
        <v>61</v>
      </c>
      <c r="B29" s="24" t="s">
        <v>62</v>
      </c>
      <c r="C29" s="25">
        <v>139</v>
      </c>
      <c r="D29" s="25">
        <v>1</v>
      </c>
      <c r="E29" s="30">
        <v>0</v>
      </c>
      <c r="F29" s="26">
        <v>0</v>
      </c>
      <c r="G29" s="26">
        <v>0</v>
      </c>
      <c r="H29" s="28">
        <f>12/25</f>
        <v>0.48</v>
      </c>
      <c r="I29" s="28">
        <v>0</v>
      </c>
      <c r="J29" s="28"/>
      <c r="K29" s="28"/>
      <c r="L29" s="29">
        <f t="shared" si="2"/>
        <v>7.1942446043165471E-3</v>
      </c>
      <c r="M29" s="16">
        <v>0</v>
      </c>
      <c r="N29" s="16">
        <f t="shared" si="3"/>
        <v>0.48</v>
      </c>
      <c r="O29" s="15"/>
      <c r="P29" s="16">
        <f t="shared" si="5"/>
        <v>0.48</v>
      </c>
      <c r="Q29" s="15">
        <f t="shared" si="6"/>
        <v>2.0833333333333335</v>
      </c>
    </row>
    <row r="30" spans="1:17" ht="13.5" customHeight="1" x14ac:dyDescent="0.2">
      <c r="A30" s="23" t="s">
        <v>63</v>
      </c>
      <c r="B30" s="24" t="s">
        <v>64</v>
      </c>
      <c r="C30" s="25">
        <v>168</v>
      </c>
      <c r="D30" s="25">
        <v>4</v>
      </c>
      <c r="E30" s="30">
        <v>4</v>
      </c>
      <c r="F30" s="26">
        <v>2</v>
      </c>
      <c r="G30" s="26">
        <v>0</v>
      </c>
      <c r="H30" s="28">
        <v>0</v>
      </c>
      <c r="I30" s="28">
        <v>2</v>
      </c>
      <c r="J30" s="28"/>
      <c r="K30" s="28"/>
      <c r="L30" s="29">
        <f t="shared" si="2"/>
        <v>2.3809523809523808E-2</v>
      </c>
      <c r="M30" s="16">
        <f t="shared" ref="M30:M31" si="9">IF(SUM(F30:I30)&gt;0,SUM(F30:I30),"")</f>
        <v>4</v>
      </c>
      <c r="N30" s="16">
        <f t="shared" ref="N30:N36" si="10">IF(SUM(F30:K30)&gt;0,SUM(F30:K30),"")</f>
        <v>4</v>
      </c>
      <c r="O30" s="15">
        <f t="shared" ref="O30:O36" si="11">IF(M30&lt;&gt;"",D30/N30,"")</f>
        <v>1</v>
      </c>
      <c r="P30" s="16">
        <f t="shared" si="5"/>
        <v>2</v>
      </c>
      <c r="Q30" s="15">
        <f t="shared" si="6"/>
        <v>2</v>
      </c>
    </row>
    <row r="31" spans="1:17" ht="13.5" customHeight="1" x14ac:dyDescent="0.2">
      <c r="A31" s="23" t="s">
        <v>65</v>
      </c>
      <c r="B31" s="24" t="s">
        <v>66</v>
      </c>
      <c r="C31" s="25">
        <v>256</v>
      </c>
      <c r="D31" s="25">
        <v>7</v>
      </c>
      <c r="E31" s="30">
        <v>5</v>
      </c>
      <c r="F31" s="26">
        <v>1</v>
      </c>
      <c r="G31" s="26">
        <v>0</v>
      </c>
      <c r="H31" s="28">
        <v>1</v>
      </c>
      <c r="I31" s="28">
        <v>1.5</v>
      </c>
      <c r="J31" s="28">
        <f>1+12/25</f>
        <v>1.48</v>
      </c>
      <c r="K31" s="28">
        <v>1</v>
      </c>
      <c r="L31" s="29">
        <f t="shared" si="2"/>
        <v>2.734375E-2</v>
      </c>
      <c r="M31" s="16">
        <f t="shared" si="9"/>
        <v>3.5</v>
      </c>
      <c r="N31" s="16">
        <f t="shared" si="10"/>
        <v>5.98</v>
      </c>
      <c r="O31" s="15">
        <f t="shared" si="11"/>
        <v>1.1705685618729096</v>
      </c>
      <c r="P31" s="16">
        <f t="shared" si="5"/>
        <v>3.48</v>
      </c>
      <c r="Q31" s="15">
        <f t="shared" si="6"/>
        <v>2.0114942528735633</v>
      </c>
    </row>
    <row r="32" spans="1:17" ht="13.5" customHeight="1" x14ac:dyDescent="0.2">
      <c r="A32" s="23" t="s">
        <v>67</v>
      </c>
      <c r="B32" s="24" t="s">
        <v>68</v>
      </c>
      <c r="C32" s="25">
        <v>196</v>
      </c>
      <c r="D32" s="25">
        <v>7</v>
      </c>
      <c r="E32" s="30">
        <v>7</v>
      </c>
      <c r="F32" s="26">
        <v>1</v>
      </c>
      <c r="G32" s="26">
        <v>0</v>
      </c>
      <c r="H32" s="28">
        <v>2</v>
      </c>
      <c r="I32" s="28">
        <v>3</v>
      </c>
      <c r="J32" s="28">
        <v>0.5</v>
      </c>
      <c r="K32" s="28">
        <v>0.5</v>
      </c>
      <c r="L32" s="29">
        <f t="shared" si="2"/>
        <v>3.5714285714285712E-2</v>
      </c>
      <c r="M32" s="16">
        <v>0</v>
      </c>
      <c r="N32" s="16">
        <f t="shared" si="10"/>
        <v>7</v>
      </c>
      <c r="O32" s="15">
        <f t="shared" si="11"/>
        <v>1</v>
      </c>
      <c r="P32" s="16">
        <f t="shared" si="5"/>
        <v>3.5</v>
      </c>
      <c r="Q32" s="15">
        <f t="shared" si="6"/>
        <v>2</v>
      </c>
    </row>
    <row r="33" spans="1:17" ht="13.5" customHeight="1" x14ac:dyDescent="0.2">
      <c r="A33" s="23" t="s">
        <v>69</v>
      </c>
      <c r="B33" s="31" t="s">
        <v>70</v>
      </c>
      <c r="C33" s="25">
        <v>223</v>
      </c>
      <c r="D33" s="25">
        <v>3</v>
      </c>
      <c r="E33" s="25">
        <v>2</v>
      </c>
      <c r="F33" s="26">
        <v>0</v>
      </c>
      <c r="G33" s="26">
        <v>0</v>
      </c>
      <c r="H33" s="28">
        <v>1</v>
      </c>
      <c r="I33" s="28">
        <v>1</v>
      </c>
      <c r="J33" s="28">
        <f>13/25</f>
        <v>0.52</v>
      </c>
      <c r="K33" s="28"/>
      <c r="L33" s="29">
        <f t="shared" si="2"/>
        <v>1.3452914798206279E-2</v>
      </c>
      <c r="M33" s="16">
        <v>0</v>
      </c>
      <c r="N33" s="16">
        <f t="shared" si="10"/>
        <v>2.52</v>
      </c>
      <c r="O33" s="15">
        <f t="shared" si="11"/>
        <v>1.1904761904761905</v>
      </c>
      <c r="P33" s="16">
        <f t="shared" si="5"/>
        <v>1.52</v>
      </c>
      <c r="Q33" s="15">
        <f t="shared" si="6"/>
        <v>1.9736842105263157</v>
      </c>
    </row>
    <row r="34" spans="1:17" ht="13.5" customHeight="1" x14ac:dyDescent="0.2">
      <c r="A34" s="23" t="s">
        <v>71</v>
      </c>
      <c r="B34" s="31" t="s">
        <v>72</v>
      </c>
      <c r="C34" s="25">
        <v>145</v>
      </c>
      <c r="D34" s="25">
        <v>3</v>
      </c>
      <c r="E34" s="25">
        <v>2</v>
      </c>
      <c r="F34" s="26">
        <v>0</v>
      </c>
      <c r="G34" s="26">
        <v>0</v>
      </c>
      <c r="H34" s="28">
        <f>1+13/25</f>
        <v>1.52</v>
      </c>
      <c r="I34" s="28">
        <v>1</v>
      </c>
      <c r="J34" s="28"/>
      <c r="K34" s="28"/>
      <c r="L34" s="29">
        <f t="shared" si="2"/>
        <v>2.0689655172413793E-2</v>
      </c>
      <c r="M34" s="16">
        <v>0</v>
      </c>
      <c r="N34" s="16">
        <f t="shared" si="10"/>
        <v>2.52</v>
      </c>
      <c r="O34" s="15">
        <f t="shared" si="11"/>
        <v>1.1904761904761905</v>
      </c>
      <c r="P34" s="16">
        <f t="shared" si="5"/>
        <v>1.52</v>
      </c>
      <c r="Q34" s="15">
        <f t="shared" si="6"/>
        <v>1.9736842105263157</v>
      </c>
    </row>
    <row r="35" spans="1:17" ht="13.5" customHeight="1" x14ac:dyDescent="0.2">
      <c r="A35" s="23" t="s">
        <v>73</v>
      </c>
      <c r="B35" s="31" t="s">
        <v>74</v>
      </c>
      <c r="C35" s="25">
        <v>109</v>
      </c>
      <c r="D35" s="25">
        <v>3</v>
      </c>
      <c r="E35" s="25">
        <v>2</v>
      </c>
      <c r="F35" s="26">
        <v>0</v>
      </c>
      <c r="G35" s="26">
        <v>0</v>
      </c>
      <c r="H35" s="28">
        <f>1+12/25</f>
        <v>1.48</v>
      </c>
      <c r="I35" s="26">
        <v>1</v>
      </c>
      <c r="J35" s="28"/>
      <c r="K35" s="26"/>
      <c r="L35" s="29">
        <f t="shared" si="2"/>
        <v>2.7522935779816515E-2</v>
      </c>
      <c r="M35" s="16">
        <v>0</v>
      </c>
      <c r="N35" s="16">
        <f t="shared" si="10"/>
        <v>2.48</v>
      </c>
      <c r="O35" s="15">
        <f t="shared" si="11"/>
        <v>1.2096774193548387</v>
      </c>
      <c r="P35" s="16">
        <f t="shared" si="5"/>
        <v>1.48</v>
      </c>
      <c r="Q35" s="15">
        <f t="shared" si="6"/>
        <v>2.0270270270270272</v>
      </c>
    </row>
    <row r="36" spans="1:17" ht="13.5" customHeight="1" x14ac:dyDescent="0.2">
      <c r="A36" s="23" t="s">
        <v>75</v>
      </c>
      <c r="B36" s="31" t="s">
        <v>76</v>
      </c>
      <c r="C36" s="25">
        <v>87</v>
      </c>
      <c r="D36" s="25">
        <v>1</v>
      </c>
      <c r="E36" s="25">
        <v>0</v>
      </c>
      <c r="F36" s="26">
        <v>0</v>
      </c>
      <c r="G36" s="26">
        <v>0</v>
      </c>
      <c r="H36" s="28">
        <f>12/25</f>
        <v>0.48</v>
      </c>
      <c r="I36" s="28">
        <v>0</v>
      </c>
      <c r="J36" s="28"/>
      <c r="K36" s="28"/>
      <c r="L36" s="29">
        <f t="shared" si="2"/>
        <v>1.1494252873563218E-2</v>
      </c>
      <c r="M36" s="16">
        <v>0</v>
      </c>
      <c r="N36" s="16">
        <f t="shared" si="10"/>
        <v>0.48</v>
      </c>
      <c r="O36" s="15">
        <f t="shared" si="11"/>
        <v>2.0833333333333335</v>
      </c>
      <c r="P36" s="16">
        <f t="shared" si="5"/>
        <v>0.48</v>
      </c>
      <c r="Q36" s="15">
        <f t="shared" si="6"/>
        <v>2.0833333333333335</v>
      </c>
    </row>
    <row r="37" spans="1:17" ht="13.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</sheetData>
  <mergeCells count="7">
    <mergeCell ref="B6:I6"/>
    <mergeCell ref="B7:Q7"/>
    <mergeCell ref="B1:D1"/>
    <mergeCell ref="B2:I2"/>
    <mergeCell ref="B3:I3"/>
    <mergeCell ref="B4:I4"/>
    <mergeCell ref="B5:I5"/>
  </mergeCells>
  <printOptions horizontalCentered="1"/>
  <pageMargins left="0.23622047244094491" right="0.23622047244094491" top="0.74803149606299213" bottom="0.74803149606299213" header="0" footer="0"/>
  <pageSetup paperSize="8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28"/>
  <sheetViews>
    <sheetView topLeftCell="A17" zoomScaleNormal="100" workbookViewId="0">
      <selection activeCell="K16" sqref="K16"/>
    </sheetView>
  </sheetViews>
  <sheetFormatPr defaultColWidth="14.42578125" defaultRowHeight="15" customHeight="1" x14ac:dyDescent="0.2"/>
  <cols>
    <col min="1" max="1" width="12.42578125" customWidth="1"/>
    <col min="2" max="2" width="37.140625" customWidth="1"/>
    <col min="3" max="3" width="8.85546875" customWidth="1"/>
    <col min="4" max="4" width="8.7109375" customWidth="1"/>
    <col min="5" max="5" width="9.140625" customWidth="1"/>
    <col min="6" max="6" width="8.5703125" customWidth="1"/>
    <col min="7" max="7" width="6" customWidth="1"/>
    <col min="8" max="9" width="11.42578125" customWidth="1"/>
    <col min="10" max="10" width="9.85546875" customWidth="1"/>
    <col min="11" max="11" width="12" customWidth="1"/>
    <col min="12" max="12" width="7.42578125" customWidth="1"/>
    <col min="13" max="13" width="8.7109375" customWidth="1"/>
    <col min="14" max="14" width="8.28515625" customWidth="1"/>
    <col min="15" max="15" width="6" customWidth="1"/>
    <col min="16" max="16" width="7.42578125" customWidth="1"/>
    <col min="17" max="17" width="8.140625" customWidth="1"/>
  </cols>
  <sheetData>
    <row r="1" spans="1:17" ht="23.25" customHeight="1" x14ac:dyDescent="0.3">
      <c r="A1" s="3"/>
      <c r="B1" s="2" t="s">
        <v>77</v>
      </c>
      <c r="C1" s="2"/>
      <c r="D1" s="2"/>
      <c r="E1" s="2"/>
      <c r="F1" s="2" t="s">
        <v>78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 x14ac:dyDescent="0.3">
      <c r="A2" s="3"/>
      <c r="B2" s="60" t="s">
        <v>79</v>
      </c>
      <c r="C2" s="55"/>
      <c r="D2" s="55"/>
      <c r="E2" s="55"/>
      <c r="F2" s="55"/>
      <c r="G2" s="55"/>
      <c r="H2" s="55"/>
      <c r="I2" s="56"/>
      <c r="J2" s="4"/>
      <c r="K2" s="2"/>
      <c r="L2" s="2"/>
      <c r="M2" s="2"/>
      <c r="N2" s="2"/>
      <c r="O2" s="2"/>
      <c r="P2" s="2"/>
      <c r="Q2" s="2"/>
    </row>
    <row r="3" spans="1:17" ht="15" customHeight="1" x14ac:dyDescent="0.3">
      <c r="A3" s="3"/>
      <c r="B3" s="54" t="s">
        <v>80</v>
      </c>
      <c r="C3" s="55"/>
      <c r="D3" s="55"/>
      <c r="E3" s="55"/>
      <c r="F3" s="55"/>
      <c r="G3" s="55"/>
      <c r="H3" s="55"/>
      <c r="I3" s="56"/>
      <c r="J3" s="5"/>
      <c r="K3" s="2"/>
      <c r="L3" s="2"/>
      <c r="M3" s="2"/>
      <c r="N3" s="2"/>
      <c r="O3" s="2"/>
      <c r="P3" s="2"/>
      <c r="Q3" s="2"/>
    </row>
    <row r="4" spans="1:17" ht="15" customHeight="1" x14ac:dyDescent="0.3">
      <c r="A4" s="3"/>
      <c r="B4" s="54" t="s">
        <v>81</v>
      </c>
      <c r="C4" s="55"/>
      <c r="D4" s="55"/>
      <c r="E4" s="55"/>
      <c r="F4" s="55"/>
      <c r="G4" s="55"/>
      <c r="H4" s="55"/>
      <c r="I4" s="56"/>
      <c r="J4" s="5"/>
      <c r="K4" s="2"/>
      <c r="L4" s="2"/>
      <c r="M4" s="2"/>
      <c r="N4" s="2"/>
      <c r="O4" s="2"/>
      <c r="P4" s="2"/>
      <c r="Q4" s="2"/>
    </row>
    <row r="5" spans="1:17" ht="15" customHeight="1" x14ac:dyDescent="0.3">
      <c r="A5" s="3"/>
      <c r="B5" s="54" t="s">
        <v>82</v>
      </c>
      <c r="C5" s="55"/>
      <c r="D5" s="55"/>
      <c r="E5" s="55"/>
      <c r="F5" s="55"/>
      <c r="G5" s="55"/>
      <c r="H5" s="55"/>
      <c r="I5" s="56"/>
      <c r="J5" s="5"/>
      <c r="K5" s="2"/>
      <c r="L5" s="2"/>
      <c r="M5" s="2"/>
      <c r="N5" s="2"/>
      <c r="O5" s="2"/>
      <c r="P5" s="2"/>
      <c r="Q5" s="2"/>
    </row>
    <row r="6" spans="1:17" ht="15" customHeight="1" x14ac:dyDescent="0.3">
      <c r="A6" s="3"/>
      <c r="B6" s="54" t="s">
        <v>83</v>
      </c>
      <c r="C6" s="55"/>
      <c r="D6" s="55"/>
      <c r="E6" s="55"/>
      <c r="F6" s="55"/>
      <c r="G6" s="55"/>
      <c r="H6" s="55"/>
      <c r="I6" s="56"/>
      <c r="J6" s="5"/>
      <c r="K6" s="2"/>
      <c r="L6" s="2"/>
      <c r="M6" s="2"/>
      <c r="N6" s="2"/>
      <c r="O6" s="2"/>
      <c r="P6" s="2"/>
      <c r="Q6" s="2"/>
    </row>
    <row r="7" spans="1:17" ht="9.75" customHeight="1" x14ac:dyDescent="0.3">
      <c r="A7" s="3"/>
      <c r="B7" s="5"/>
      <c r="C7" s="5"/>
      <c r="D7" s="5"/>
      <c r="E7" s="5"/>
      <c r="F7" s="5"/>
      <c r="G7" s="5"/>
      <c r="H7" s="5"/>
      <c r="I7" s="5"/>
      <c r="J7" s="5"/>
      <c r="K7" s="2"/>
      <c r="L7" s="2"/>
      <c r="M7" s="2"/>
      <c r="N7" s="2"/>
      <c r="O7" s="2"/>
      <c r="P7" s="2"/>
      <c r="Q7" s="2"/>
    </row>
    <row r="8" spans="1:17" ht="12.75" customHeight="1" x14ac:dyDescent="0.2">
      <c r="A8" s="3"/>
      <c r="B8" s="57" t="str">
        <f>INFANZIA!B7</f>
        <v>(1) adeguamenti precedenti, ESCLUSE le gravità (art. 3 c. 3)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ht="72" customHeight="1" x14ac:dyDescent="0.2">
      <c r="A9" s="3"/>
      <c r="B9" s="6" t="str">
        <f>INFANZIA!B8</f>
        <v>RIEPILOGO AMBITO PROVINCIALE</v>
      </c>
      <c r="C9" s="7" t="str">
        <f>INFANZIA!C8</f>
        <v>Alunni
Totali</v>
      </c>
      <c r="D9" s="7" t="str">
        <f>INFANZIA!D8</f>
        <v xml:space="preserve"> Alunni con disab (L.104)</v>
      </c>
      <c r="E9" s="7" t="str">
        <f>INFANZIA!E8</f>
        <v>Alunni con gravità
(art. 3 c. 3  L. 104)</v>
      </c>
      <c r="F9" s="7" t="str">
        <f>INFANZIA!F8</f>
        <v>Posti OD</v>
      </c>
      <c r="G9" s="7" t="str">
        <f>INFANZIA!G8</f>
        <v>Posti P</v>
      </c>
      <c r="H9" s="7" t="str">
        <f>INFANZIA!H8</f>
        <v>Posti OF aggiuntivi da Adeg. precedenti (1)</v>
      </c>
      <c r="I9" s="7" t="str">
        <f>INFANZIA!I8</f>
        <v>Posti OFD
da Deroghe precedenti (art. 3 c. 3)</v>
      </c>
      <c r="J9" s="7" t="str">
        <f>INFANZIA!J8</f>
        <v>Nuovi Posti OF
da Adeg. Attuale</v>
      </c>
      <c r="K9" s="8" t="str">
        <f>INFANZIA!K8</f>
        <v>Nuovi Posti OFD
da Deroghe attuali 
(art. 3 c. 3)</v>
      </c>
      <c r="L9" s="7" t="str">
        <f>INFANZIA!L8</f>
        <v>%dis</v>
      </c>
      <c r="M9" s="7" t="str">
        <f>INFANZIA!M8</f>
        <v>Totale Posti in preced.</v>
      </c>
      <c r="N9" s="7" t="str">
        <f>INFANZIA!N8</f>
        <v>Totale Posti attuali</v>
      </c>
      <c r="O9" s="9" t="str">
        <f>INFANZIA!O8</f>
        <v>dis/posto</v>
      </c>
      <c r="P9" s="9" t="str">
        <f>INFANZIA!P8</f>
        <v>posti 
no_c3 no_P</v>
      </c>
      <c r="Q9" s="9" t="str">
        <f>INFANZIA!Q8</f>
        <v>dis/posto  (no deroghe e P)</v>
      </c>
    </row>
    <row r="10" spans="1:17" ht="23.25" customHeight="1" x14ac:dyDescent="0.2">
      <c r="A10" s="3"/>
      <c r="B10" s="10" t="str">
        <f>"TOTALE  n. "&amp;COUNTIF(B13:B1680,"&lt;&gt;")&amp;  " istituti"</f>
        <v>TOTALE  n. 25 istituti</v>
      </c>
      <c r="C10" s="11">
        <f t="shared" ref="C10:K10" si="0">SUM(C13:C37)</f>
        <v>9796</v>
      </c>
      <c r="D10" s="11">
        <f t="shared" si="0"/>
        <v>465</v>
      </c>
      <c r="E10" s="11">
        <f t="shared" si="0"/>
        <v>251</v>
      </c>
      <c r="F10" s="12">
        <f t="shared" si="0"/>
        <v>159</v>
      </c>
      <c r="G10" s="12">
        <f t="shared" si="0"/>
        <v>8</v>
      </c>
      <c r="H10" s="12">
        <f t="shared" si="0"/>
        <v>60</v>
      </c>
      <c r="I10" s="12">
        <f t="shared" si="0"/>
        <v>124</v>
      </c>
      <c r="J10" s="12">
        <f t="shared" si="0"/>
        <v>12.954545454545455</v>
      </c>
      <c r="K10" s="13">
        <f t="shared" si="0"/>
        <v>1.5</v>
      </c>
      <c r="L10" s="14">
        <f>IF(C10&gt;0,D10/C10,"")</f>
        <v>4.746835443037975E-2</v>
      </c>
      <c r="M10" s="12">
        <f>IF(SUM(F10:I10)&gt;0,SUM(F10:I10),"")</f>
        <v>351</v>
      </c>
      <c r="N10" s="12">
        <f>IF(SUM(F10:K10)&gt;0,SUM(F10:K10),"")</f>
        <v>365.45454545454544</v>
      </c>
      <c r="O10" s="15">
        <f>IF(M10&lt;&gt;"",D10/N10,"")</f>
        <v>1.2723880597014925</v>
      </c>
      <c r="P10" s="16">
        <f>IF(F10+H10+J10&gt;0,F10+H10+J10,"")</f>
        <v>231.95454545454547</v>
      </c>
      <c r="Q10" s="15">
        <f>IF(P10&lt;&gt;"",D10/P10,"")</f>
        <v>2.0047031158142268</v>
      </c>
    </row>
    <row r="11" spans="1:17" ht="9.75" customHeight="1" x14ac:dyDescent="0.25">
      <c r="A11" s="3"/>
      <c r="B11" s="17"/>
      <c r="C11" s="17"/>
      <c r="D11" s="18"/>
      <c r="E11" s="18"/>
      <c r="F11" s="18"/>
      <c r="G11" s="19"/>
      <c r="H11" s="20"/>
      <c r="I11" s="20"/>
      <c r="J11" s="21"/>
      <c r="K11" s="21"/>
      <c r="L11" s="18"/>
      <c r="M11" s="20"/>
      <c r="N11" s="20"/>
      <c r="O11" s="20"/>
      <c r="P11" s="20"/>
      <c r="Q11" s="17"/>
    </row>
    <row r="12" spans="1:17" ht="75.75" customHeight="1" x14ac:dyDescent="0.2">
      <c r="A12" s="22" t="str">
        <f>INFANZIA!A11</f>
        <v>CODICE MECCAN.</v>
      </c>
      <c r="B12" s="6" t="str">
        <f>INFANZIA!B11</f>
        <v xml:space="preserve">ISTITUZIONE SCOLASTICA </v>
      </c>
      <c r="C12" s="7" t="str">
        <f t="shared" ref="C12:Q12" si="1">C9</f>
        <v>Alunni
Totali</v>
      </c>
      <c r="D12" s="7" t="str">
        <f t="shared" si="1"/>
        <v xml:space="preserve"> Alunni con disab (L.104)</v>
      </c>
      <c r="E12" s="7" t="str">
        <f t="shared" si="1"/>
        <v>Alunni con gravità
(art. 3 c. 3  L. 104)</v>
      </c>
      <c r="F12" s="7" t="str">
        <f t="shared" si="1"/>
        <v>Posti OD</v>
      </c>
      <c r="G12" s="7" t="str">
        <f t="shared" si="1"/>
        <v>Posti P</v>
      </c>
      <c r="H12" s="7" t="str">
        <f t="shared" si="1"/>
        <v>Posti OF aggiuntivi da Adeg. precedenti (1)</v>
      </c>
      <c r="I12" s="7" t="str">
        <f t="shared" si="1"/>
        <v>Posti OFD
da Deroghe precedenti (art. 3 c. 3)</v>
      </c>
      <c r="J12" s="7" t="str">
        <f t="shared" si="1"/>
        <v>Nuovi Posti OF
da Adeg. Attuale</v>
      </c>
      <c r="K12" s="7" t="str">
        <f t="shared" si="1"/>
        <v>Nuovi Posti OFD
da Deroghe attuali 
(art. 3 c. 3)</v>
      </c>
      <c r="L12" s="7" t="str">
        <f t="shared" si="1"/>
        <v>%dis</v>
      </c>
      <c r="M12" s="7" t="str">
        <f t="shared" si="1"/>
        <v>Totale Posti in preced.</v>
      </c>
      <c r="N12" s="7" t="str">
        <f t="shared" si="1"/>
        <v>Totale Posti attuali</v>
      </c>
      <c r="O12" s="9" t="str">
        <f t="shared" si="1"/>
        <v>dis/posto</v>
      </c>
      <c r="P12" s="9" t="str">
        <f t="shared" si="1"/>
        <v>posti 
no_c3 no_P</v>
      </c>
      <c r="Q12" s="9" t="str">
        <f t="shared" si="1"/>
        <v>dis/posto  (no deroghe e P)</v>
      </c>
    </row>
    <row r="13" spans="1:17" ht="13.5" customHeight="1" x14ac:dyDescent="0.2">
      <c r="A13" s="23" t="s">
        <v>27</v>
      </c>
      <c r="B13" s="24" t="s">
        <v>28</v>
      </c>
      <c r="C13" s="25">
        <v>222</v>
      </c>
      <c r="D13" s="25">
        <v>2</v>
      </c>
      <c r="E13" s="25">
        <v>2</v>
      </c>
      <c r="F13" s="26">
        <v>1</v>
      </c>
      <c r="G13" s="26"/>
      <c r="H13" s="28">
        <v>0</v>
      </c>
      <c r="I13" s="28">
        <v>1</v>
      </c>
      <c r="J13" s="28"/>
      <c r="K13" s="28"/>
      <c r="L13" s="29">
        <f t="shared" ref="L13:L37" si="2">IF(C13&gt;0,D13/C13,"")</f>
        <v>9.0090090090090089E-3</v>
      </c>
      <c r="M13" s="16">
        <f>IF(SUM(F13:I13)&gt;0,SUM(F13:I13),"")</f>
        <v>2</v>
      </c>
      <c r="N13" s="16">
        <f t="shared" ref="N13:N37" si="3">IF(SUM(F13:K13)&gt;0,SUM(F13:K13),"")</f>
        <v>2</v>
      </c>
      <c r="O13" s="15">
        <f t="shared" ref="O13:O37" si="4">IF(M13&lt;&gt;"",D13/N13,"")</f>
        <v>1</v>
      </c>
      <c r="P13" s="16">
        <f t="shared" ref="P13:P37" si="5">IF(F13+H13+J13&gt;0,F13+H13+J13,"")</f>
        <v>1</v>
      </c>
      <c r="Q13" s="15">
        <f t="shared" ref="Q13:Q37" si="6">IF(P13&lt;&gt;"",D13/P13,"")</f>
        <v>2</v>
      </c>
    </row>
    <row r="14" spans="1:17" ht="13.5" customHeight="1" x14ac:dyDescent="0.2">
      <c r="A14" s="23" t="s">
        <v>29</v>
      </c>
      <c r="B14" s="24" t="s">
        <v>30</v>
      </c>
      <c r="C14" s="25">
        <v>497</v>
      </c>
      <c r="D14" s="25">
        <v>24</v>
      </c>
      <c r="E14" s="25">
        <v>10</v>
      </c>
      <c r="F14" s="26">
        <v>7</v>
      </c>
      <c r="G14" s="26">
        <v>1</v>
      </c>
      <c r="H14" s="28">
        <v>3.5</v>
      </c>
      <c r="I14" s="28">
        <v>5.5</v>
      </c>
      <c r="J14" s="28">
        <f>1+10/22</f>
        <v>1.4545454545454546</v>
      </c>
      <c r="K14" s="28"/>
      <c r="L14" s="29">
        <f t="shared" si="2"/>
        <v>4.8289738430583498E-2</v>
      </c>
      <c r="M14" s="16">
        <f>IF(SUM(F14:J14)&gt;0,SUM(F14:J14),"")</f>
        <v>18.454545454545453</v>
      </c>
      <c r="N14" s="16">
        <f>IF(SUM(F14:K14)&gt;0,SUM(F14:K14),"")</f>
        <v>18.454545454545453</v>
      </c>
      <c r="O14" s="15">
        <f t="shared" si="4"/>
        <v>1.3004926108374386</v>
      </c>
      <c r="P14" s="16">
        <f>IF(F14+H14+J14&gt;0,F14+H14+J14,"")</f>
        <v>11.954545454545455</v>
      </c>
      <c r="Q14" s="15">
        <f t="shared" si="6"/>
        <v>2.0076045627376424</v>
      </c>
    </row>
    <row r="15" spans="1:17" ht="13.5" customHeight="1" x14ac:dyDescent="0.2">
      <c r="A15" s="23" t="s">
        <v>31</v>
      </c>
      <c r="B15" s="24" t="s">
        <v>32</v>
      </c>
      <c r="C15" s="25">
        <v>347</v>
      </c>
      <c r="D15" s="25">
        <v>17</v>
      </c>
      <c r="E15" s="25">
        <v>11</v>
      </c>
      <c r="F15" s="26">
        <v>6</v>
      </c>
      <c r="G15" s="26"/>
      <c r="H15" s="28">
        <v>2.5</v>
      </c>
      <c r="I15" s="28">
        <v>5.5</v>
      </c>
      <c r="J15" s="28"/>
      <c r="K15" s="28"/>
      <c r="L15" s="29">
        <f t="shared" si="2"/>
        <v>4.8991354466858789E-2</v>
      </c>
      <c r="M15" s="16">
        <f t="shared" ref="M15:M37" si="7">IF(SUM(F15:I15)&gt;0,SUM(F15:I15),"")</f>
        <v>14</v>
      </c>
      <c r="N15" s="16">
        <f t="shared" si="3"/>
        <v>14</v>
      </c>
      <c r="O15" s="15">
        <f t="shared" si="4"/>
        <v>1.2142857142857142</v>
      </c>
      <c r="P15" s="16">
        <f t="shared" si="5"/>
        <v>8.5</v>
      </c>
      <c r="Q15" s="15">
        <f t="shared" si="6"/>
        <v>2</v>
      </c>
    </row>
    <row r="16" spans="1:17" ht="13.5" customHeight="1" x14ac:dyDescent="0.2">
      <c r="A16" s="23" t="s">
        <v>71</v>
      </c>
      <c r="B16" s="24" t="s">
        <v>72</v>
      </c>
      <c r="C16" s="25">
        <v>299</v>
      </c>
      <c r="D16" s="25">
        <v>14</v>
      </c>
      <c r="E16" s="25">
        <v>9</v>
      </c>
      <c r="F16" s="26">
        <v>5</v>
      </c>
      <c r="G16" s="26"/>
      <c r="H16" s="28">
        <v>1.5</v>
      </c>
      <c r="I16" s="28">
        <v>4.5</v>
      </c>
      <c r="J16" s="28">
        <v>0.5</v>
      </c>
      <c r="K16" s="28"/>
      <c r="L16" s="29">
        <f t="shared" si="2"/>
        <v>4.6822742474916385E-2</v>
      </c>
      <c r="M16" s="16">
        <f t="shared" si="7"/>
        <v>11</v>
      </c>
      <c r="N16" s="16">
        <f t="shared" si="3"/>
        <v>11.5</v>
      </c>
      <c r="O16" s="15">
        <f t="shared" si="4"/>
        <v>1.2173913043478262</v>
      </c>
      <c r="P16" s="16">
        <f t="shared" si="5"/>
        <v>7</v>
      </c>
      <c r="Q16" s="15">
        <f t="shared" si="6"/>
        <v>2</v>
      </c>
    </row>
    <row r="17" spans="1:17" ht="13.5" customHeight="1" x14ac:dyDescent="0.2">
      <c r="A17" s="23" t="s">
        <v>33</v>
      </c>
      <c r="B17" s="24" t="s">
        <v>34</v>
      </c>
      <c r="C17" s="25">
        <v>199</v>
      </c>
      <c r="D17" s="25">
        <v>11</v>
      </c>
      <c r="E17" s="25">
        <v>9</v>
      </c>
      <c r="F17" s="26">
        <v>3</v>
      </c>
      <c r="G17" s="26"/>
      <c r="H17" s="28">
        <v>2.5</v>
      </c>
      <c r="I17" s="28">
        <v>4.5</v>
      </c>
      <c r="J17" s="28"/>
      <c r="K17" s="28"/>
      <c r="L17" s="29">
        <f t="shared" si="2"/>
        <v>5.5276381909547742E-2</v>
      </c>
      <c r="M17" s="16">
        <f t="shared" si="7"/>
        <v>10</v>
      </c>
      <c r="N17" s="16">
        <f t="shared" si="3"/>
        <v>10</v>
      </c>
      <c r="O17" s="15">
        <f t="shared" si="4"/>
        <v>1.1000000000000001</v>
      </c>
      <c r="P17" s="16">
        <f t="shared" si="5"/>
        <v>5.5</v>
      </c>
      <c r="Q17" s="15">
        <f t="shared" si="6"/>
        <v>2</v>
      </c>
    </row>
    <row r="18" spans="1:17" ht="13.5" customHeight="1" x14ac:dyDescent="0.2">
      <c r="A18" s="23" t="s">
        <v>35</v>
      </c>
      <c r="B18" s="24" t="s">
        <v>84</v>
      </c>
      <c r="C18" s="25">
        <v>307</v>
      </c>
      <c r="D18" s="25">
        <v>12</v>
      </c>
      <c r="E18" s="25">
        <v>9</v>
      </c>
      <c r="F18" s="26">
        <v>3</v>
      </c>
      <c r="G18" s="26"/>
      <c r="H18" s="28">
        <v>3</v>
      </c>
      <c r="I18" s="28">
        <v>4.5</v>
      </c>
      <c r="J18" s="28"/>
      <c r="K18" s="28"/>
      <c r="L18" s="29">
        <f t="shared" si="2"/>
        <v>3.9087947882736153E-2</v>
      </c>
      <c r="M18" s="16">
        <f t="shared" si="7"/>
        <v>10.5</v>
      </c>
      <c r="N18" s="16">
        <f t="shared" si="3"/>
        <v>10.5</v>
      </c>
      <c r="O18" s="15">
        <f t="shared" si="4"/>
        <v>1.1428571428571428</v>
      </c>
      <c r="P18" s="16">
        <f t="shared" si="5"/>
        <v>6</v>
      </c>
      <c r="Q18" s="15">
        <f t="shared" si="6"/>
        <v>2</v>
      </c>
    </row>
    <row r="19" spans="1:17" ht="13.5" customHeight="1" x14ac:dyDescent="0.2">
      <c r="A19" s="23" t="s">
        <v>37</v>
      </c>
      <c r="B19" s="24" t="s">
        <v>85</v>
      </c>
      <c r="C19" s="25">
        <v>531</v>
      </c>
      <c r="D19" s="25">
        <v>38</v>
      </c>
      <c r="E19" s="25">
        <v>13</v>
      </c>
      <c r="F19" s="28">
        <v>11</v>
      </c>
      <c r="G19" s="28"/>
      <c r="H19" s="28">
        <v>6</v>
      </c>
      <c r="I19" s="28">
        <v>6.5</v>
      </c>
      <c r="J19" s="28">
        <v>2</v>
      </c>
      <c r="K19" s="28">
        <v>0.5</v>
      </c>
      <c r="L19" s="29">
        <f t="shared" si="2"/>
        <v>7.1563088512241052E-2</v>
      </c>
      <c r="M19" s="16">
        <f t="shared" si="7"/>
        <v>23.5</v>
      </c>
      <c r="N19" s="16">
        <f t="shared" si="3"/>
        <v>26</v>
      </c>
      <c r="O19" s="15">
        <f t="shared" si="4"/>
        <v>1.4615384615384615</v>
      </c>
      <c r="P19" s="16">
        <f t="shared" si="5"/>
        <v>19</v>
      </c>
      <c r="Q19" s="15">
        <f t="shared" si="6"/>
        <v>2</v>
      </c>
    </row>
    <row r="20" spans="1:17" ht="20.25" customHeight="1" x14ac:dyDescent="0.2">
      <c r="A20" s="34" t="s">
        <v>39</v>
      </c>
      <c r="B20" s="24" t="s">
        <v>40</v>
      </c>
      <c r="C20" s="25">
        <v>539</v>
      </c>
      <c r="D20" s="25">
        <v>28</v>
      </c>
      <c r="E20" s="25">
        <v>17</v>
      </c>
      <c r="F20" s="26">
        <v>12</v>
      </c>
      <c r="G20" s="26">
        <v>1</v>
      </c>
      <c r="H20" s="28">
        <v>1.5</v>
      </c>
      <c r="I20" s="28">
        <v>8.5</v>
      </c>
      <c r="J20" s="28">
        <v>0.5</v>
      </c>
      <c r="K20" s="28"/>
      <c r="L20" s="29">
        <f t="shared" si="2"/>
        <v>5.1948051948051951E-2</v>
      </c>
      <c r="M20" s="16">
        <f t="shared" si="7"/>
        <v>23</v>
      </c>
      <c r="N20" s="16">
        <f t="shared" si="3"/>
        <v>23.5</v>
      </c>
      <c r="O20" s="15">
        <f t="shared" si="4"/>
        <v>1.1914893617021276</v>
      </c>
      <c r="P20" s="16">
        <f t="shared" si="5"/>
        <v>14</v>
      </c>
      <c r="Q20" s="15">
        <f t="shared" si="6"/>
        <v>2</v>
      </c>
    </row>
    <row r="21" spans="1:17" ht="22.5" customHeight="1" x14ac:dyDescent="0.2">
      <c r="A21" s="34" t="s">
        <v>41</v>
      </c>
      <c r="B21" s="24" t="s">
        <v>42</v>
      </c>
      <c r="C21" s="25">
        <v>441</v>
      </c>
      <c r="D21" s="25">
        <v>19</v>
      </c>
      <c r="E21" s="25">
        <v>8</v>
      </c>
      <c r="F21" s="26">
        <v>5</v>
      </c>
      <c r="G21" s="26"/>
      <c r="H21" s="28">
        <v>4</v>
      </c>
      <c r="I21" s="28">
        <v>4</v>
      </c>
      <c r="J21" s="28">
        <v>0.5</v>
      </c>
      <c r="K21" s="28"/>
      <c r="L21" s="29">
        <f t="shared" si="2"/>
        <v>4.3083900226757371E-2</v>
      </c>
      <c r="M21" s="16">
        <f>IF(SUM(F21:I21)&gt;0,SUM(F21:I21),"")</f>
        <v>13</v>
      </c>
      <c r="N21" s="16">
        <f t="shared" si="3"/>
        <v>13.5</v>
      </c>
      <c r="O21" s="15">
        <f t="shared" si="4"/>
        <v>1.4074074074074074</v>
      </c>
      <c r="P21" s="16">
        <f t="shared" si="5"/>
        <v>9.5</v>
      </c>
      <c r="Q21" s="15">
        <f t="shared" si="6"/>
        <v>2</v>
      </c>
    </row>
    <row r="22" spans="1:17" ht="24" customHeight="1" x14ac:dyDescent="0.2">
      <c r="A22" s="23" t="s">
        <v>43</v>
      </c>
      <c r="B22" s="24" t="s">
        <v>86</v>
      </c>
      <c r="C22" s="25">
        <v>292</v>
      </c>
      <c r="D22" s="25">
        <v>15</v>
      </c>
      <c r="E22" s="25">
        <v>9</v>
      </c>
      <c r="F22" s="28">
        <v>4</v>
      </c>
      <c r="G22" s="28"/>
      <c r="H22" s="28">
        <v>3.5</v>
      </c>
      <c r="I22" s="28">
        <v>4.5</v>
      </c>
      <c r="J22" s="28"/>
      <c r="K22" s="28"/>
      <c r="L22" s="29">
        <f t="shared" si="2"/>
        <v>5.1369863013698627E-2</v>
      </c>
      <c r="M22" s="16">
        <f t="shared" si="7"/>
        <v>12</v>
      </c>
      <c r="N22" s="16">
        <f t="shared" si="3"/>
        <v>12</v>
      </c>
      <c r="O22" s="15">
        <f t="shared" si="4"/>
        <v>1.25</v>
      </c>
      <c r="P22" s="16">
        <f t="shared" si="5"/>
        <v>7.5</v>
      </c>
      <c r="Q22" s="15">
        <f t="shared" si="6"/>
        <v>2</v>
      </c>
    </row>
    <row r="23" spans="1:17" ht="20.25" customHeight="1" x14ac:dyDescent="0.2">
      <c r="A23" s="23" t="s">
        <v>45</v>
      </c>
      <c r="B23" s="24" t="s">
        <v>87</v>
      </c>
      <c r="C23" s="25">
        <v>289</v>
      </c>
      <c r="D23" s="25">
        <v>11</v>
      </c>
      <c r="E23" s="25">
        <v>5</v>
      </c>
      <c r="F23" s="26">
        <v>3</v>
      </c>
      <c r="G23" s="26"/>
      <c r="H23" s="28">
        <v>2.5</v>
      </c>
      <c r="I23" s="28">
        <v>2.5</v>
      </c>
      <c r="J23" s="28"/>
      <c r="K23" s="28"/>
      <c r="L23" s="29">
        <f t="shared" si="2"/>
        <v>3.8062283737024222E-2</v>
      </c>
      <c r="M23" s="16">
        <f t="shared" si="7"/>
        <v>8</v>
      </c>
      <c r="N23" s="16">
        <f t="shared" si="3"/>
        <v>8</v>
      </c>
      <c r="O23" s="15">
        <f t="shared" si="4"/>
        <v>1.375</v>
      </c>
      <c r="P23" s="16">
        <f t="shared" si="5"/>
        <v>5.5</v>
      </c>
      <c r="Q23" s="15">
        <f t="shared" si="6"/>
        <v>2</v>
      </c>
    </row>
    <row r="24" spans="1:17" ht="21" customHeight="1" x14ac:dyDescent="0.2">
      <c r="A24" s="23" t="s">
        <v>47</v>
      </c>
      <c r="B24" s="24" t="s">
        <v>48</v>
      </c>
      <c r="C24" s="25">
        <v>518</v>
      </c>
      <c r="D24" s="25">
        <v>30</v>
      </c>
      <c r="E24" s="25">
        <v>12</v>
      </c>
      <c r="F24" s="28">
        <v>7</v>
      </c>
      <c r="G24" s="28">
        <v>1</v>
      </c>
      <c r="H24" s="28">
        <v>6.5</v>
      </c>
      <c r="I24" s="28">
        <v>6</v>
      </c>
      <c r="J24" s="28">
        <v>1.5</v>
      </c>
      <c r="K24" s="28"/>
      <c r="L24" s="29">
        <f t="shared" si="2"/>
        <v>5.7915057915057917E-2</v>
      </c>
      <c r="M24" s="16">
        <f t="shared" si="7"/>
        <v>20.5</v>
      </c>
      <c r="N24" s="16">
        <f t="shared" si="3"/>
        <v>22</v>
      </c>
      <c r="O24" s="15">
        <f t="shared" si="4"/>
        <v>1.3636363636363635</v>
      </c>
      <c r="P24" s="16">
        <f t="shared" si="5"/>
        <v>15</v>
      </c>
      <c r="Q24" s="15">
        <f t="shared" si="6"/>
        <v>2</v>
      </c>
    </row>
    <row r="25" spans="1:17" ht="13.5" customHeight="1" x14ac:dyDescent="0.2">
      <c r="A25" s="23" t="s">
        <v>69</v>
      </c>
      <c r="B25" s="31" t="s">
        <v>70</v>
      </c>
      <c r="C25" s="25">
        <v>500</v>
      </c>
      <c r="D25" s="25">
        <v>18</v>
      </c>
      <c r="E25" s="25">
        <v>12</v>
      </c>
      <c r="F25" s="26">
        <v>7</v>
      </c>
      <c r="G25" s="26">
        <v>1</v>
      </c>
      <c r="H25" s="26">
        <v>1.5</v>
      </c>
      <c r="I25" s="26">
        <v>6</v>
      </c>
      <c r="J25" s="28">
        <v>0.5</v>
      </c>
      <c r="K25" s="26"/>
      <c r="L25" s="29">
        <f t="shared" si="2"/>
        <v>3.5999999999999997E-2</v>
      </c>
      <c r="M25" s="16">
        <f t="shared" si="7"/>
        <v>15.5</v>
      </c>
      <c r="N25" s="16">
        <f t="shared" si="3"/>
        <v>16</v>
      </c>
      <c r="O25" s="15">
        <f t="shared" si="4"/>
        <v>1.125</v>
      </c>
      <c r="P25" s="16">
        <f t="shared" si="5"/>
        <v>9</v>
      </c>
      <c r="Q25" s="15">
        <f t="shared" si="6"/>
        <v>2</v>
      </c>
    </row>
    <row r="26" spans="1:17" ht="13.5" customHeight="1" x14ac:dyDescent="0.2">
      <c r="A26" s="23" t="s">
        <v>49</v>
      </c>
      <c r="B26" s="24" t="s">
        <v>50</v>
      </c>
      <c r="C26" s="25">
        <v>186</v>
      </c>
      <c r="D26" s="25">
        <v>6</v>
      </c>
      <c r="E26" s="25">
        <v>5</v>
      </c>
      <c r="F26" s="26">
        <v>3</v>
      </c>
      <c r="G26" s="26"/>
      <c r="H26" s="28">
        <v>-0.5</v>
      </c>
      <c r="I26" s="28">
        <v>2</v>
      </c>
      <c r="J26" s="28">
        <v>0.5</v>
      </c>
      <c r="K26" s="28">
        <v>0.5</v>
      </c>
      <c r="L26" s="29">
        <f t="shared" si="2"/>
        <v>3.2258064516129031E-2</v>
      </c>
      <c r="M26" s="16">
        <f t="shared" si="7"/>
        <v>4.5</v>
      </c>
      <c r="N26" s="16">
        <f t="shared" si="3"/>
        <v>5.5</v>
      </c>
      <c r="O26" s="15">
        <f t="shared" si="4"/>
        <v>1.0909090909090908</v>
      </c>
      <c r="P26" s="16">
        <f t="shared" si="5"/>
        <v>3</v>
      </c>
      <c r="Q26" s="15">
        <f t="shared" si="6"/>
        <v>2</v>
      </c>
    </row>
    <row r="27" spans="1:17" ht="13.5" customHeight="1" x14ac:dyDescent="0.2">
      <c r="A27" s="23" t="s">
        <v>51</v>
      </c>
      <c r="B27" s="24" t="s">
        <v>52</v>
      </c>
      <c r="C27" s="25">
        <v>658</v>
      </c>
      <c r="D27" s="25">
        <v>38</v>
      </c>
      <c r="E27" s="25">
        <v>17</v>
      </c>
      <c r="F27" s="26">
        <v>14</v>
      </c>
      <c r="G27" s="26">
        <v>1</v>
      </c>
      <c r="H27" s="26">
        <v>4</v>
      </c>
      <c r="I27" s="26">
        <v>8.5</v>
      </c>
      <c r="J27" s="28">
        <v>1</v>
      </c>
      <c r="K27" s="26"/>
      <c r="L27" s="29">
        <f t="shared" si="2"/>
        <v>5.7750759878419454E-2</v>
      </c>
      <c r="M27" s="16">
        <f t="shared" si="7"/>
        <v>27.5</v>
      </c>
      <c r="N27" s="16">
        <f t="shared" si="3"/>
        <v>28.5</v>
      </c>
      <c r="O27" s="15">
        <f t="shared" si="4"/>
        <v>1.3333333333333333</v>
      </c>
      <c r="P27" s="16">
        <f t="shared" si="5"/>
        <v>19</v>
      </c>
      <c r="Q27" s="15">
        <f t="shared" si="6"/>
        <v>2</v>
      </c>
    </row>
    <row r="28" spans="1:17" ht="13.5" customHeight="1" x14ac:dyDescent="0.2">
      <c r="A28" s="23" t="s">
        <v>53</v>
      </c>
      <c r="B28" s="24" t="s">
        <v>54</v>
      </c>
      <c r="C28" s="25">
        <v>483</v>
      </c>
      <c r="D28" s="25">
        <v>26</v>
      </c>
      <c r="E28" s="25">
        <v>15</v>
      </c>
      <c r="F28" s="26">
        <v>10</v>
      </c>
      <c r="G28" s="26"/>
      <c r="H28" s="28">
        <v>1.5</v>
      </c>
      <c r="I28" s="26">
        <v>6.5</v>
      </c>
      <c r="J28" s="28">
        <v>1.5</v>
      </c>
      <c r="K28" s="26"/>
      <c r="L28" s="29">
        <f t="shared" si="2"/>
        <v>5.3830227743271224E-2</v>
      </c>
      <c r="M28" s="16">
        <f t="shared" si="7"/>
        <v>18</v>
      </c>
      <c r="N28" s="16">
        <f t="shared" si="3"/>
        <v>19.5</v>
      </c>
      <c r="O28" s="15">
        <f t="shared" si="4"/>
        <v>1.3333333333333333</v>
      </c>
      <c r="P28" s="16">
        <f t="shared" si="5"/>
        <v>13</v>
      </c>
      <c r="Q28" s="15">
        <f t="shared" si="6"/>
        <v>2</v>
      </c>
    </row>
    <row r="29" spans="1:17" ht="13.5" customHeight="1" x14ac:dyDescent="0.2">
      <c r="A29" s="23" t="s">
        <v>55</v>
      </c>
      <c r="B29" s="24" t="s">
        <v>56</v>
      </c>
      <c r="C29" s="25">
        <v>221</v>
      </c>
      <c r="D29" s="25">
        <v>11</v>
      </c>
      <c r="E29" s="25">
        <v>4</v>
      </c>
      <c r="F29" s="26">
        <v>3</v>
      </c>
      <c r="G29" s="26"/>
      <c r="H29" s="28">
        <v>2.5</v>
      </c>
      <c r="I29" s="28">
        <v>2</v>
      </c>
      <c r="J29" s="28"/>
      <c r="K29" s="28"/>
      <c r="L29" s="29">
        <f t="shared" si="2"/>
        <v>4.9773755656108594E-2</v>
      </c>
      <c r="M29" s="16">
        <f t="shared" si="7"/>
        <v>7.5</v>
      </c>
      <c r="N29" s="16">
        <f t="shared" si="3"/>
        <v>7.5</v>
      </c>
      <c r="O29" s="15">
        <f t="shared" si="4"/>
        <v>1.4666666666666666</v>
      </c>
      <c r="P29" s="16">
        <f t="shared" si="5"/>
        <v>5.5</v>
      </c>
      <c r="Q29" s="15">
        <f t="shared" si="6"/>
        <v>2</v>
      </c>
    </row>
    <row r="30" spans="1:17" ht="13.5" customHeight="1" x14ac:dyDescent="0.2">
      <c r="A30" s="23" t="s">
        <v>73</v>
      </c>
      <c r="B30" s="24" t="s">
        <v>74</v>
      </c>
      <c r="C30" s="25">
        <v>347</v>
      </c>
      <c r="D30" s="25">
        <v>8</v>
      </c>
      <c r="E30" s="25">
        <v>6</v>
      </c>
      <c r="F30" s="26">
        <v>5</v>
      </c>
      <c r="G30" s="26"/>
      <c r="H30" s="28">
        <v>-1.5</v>
      </c>
      <c r="I30" s="28">
        <v>3</v>
      </c>
      <c r="J30" s="26">
        <v>0.5</v>
      </c>
      <c r="K30" s="28"/>
      <c r="L30" s="29">
        <f t="shared" si="2"/>
        <v>2.3054755043227664E-2</v>
      </c>
      <c r="M30" s="16">
        <f t="shared" si="7"/>
        <v>6.5</v>
      </c>
      <c r="N30" s="16">
        <f t="shared" si="3"/>
        <v>7</v>
      </c>
      <c r="O30" s="15">
        <f t="shared" si="4"/>
        <v>1.1428571428571428</v>
      </c>
      <c r="P30" s="16">
        <f t="shared" si="5"/>
        <v>4</v>
      </c>
      <c r="Q30" s="15">
        <f t="shared" si="6"/>
        <v>2</v>
      </c>
    </row>
    <row r="31" spans="1:17" ht="13.5" customHeight="1" x14ac:dyDescent="0.2">
      <c r="A31" s="23" t="s">
        <v>57</v>
      </c>
      <c r="B31" s="24" t="s">
        <v>58</v>
      </c>
      <c r="C31" s="25">
        <v>414</v>
      </c>
      <c r="D31" s="25">
        <v>13</v>
      </c>
      <c r="E31" s="25">
        <v>7</v>
      </c>
      <c r="F31" s="26">
        <v>4</v>
      </c>
      <c r="G31" s="26"/>
      <c r="H31" s="28">
        <v>2.5</v>
      </c>
      <c r="I31" s="26">
        <v>4</v>
      </c>
      <c r="J31" s="28"/>
      <c r="K31" s="26"/>
      <c r="L31" s="29">
        <f t="shared" si="2"/>
        <v>3.140096618357488E-2</v>
      </c>
      <c r="M31" s="16">
        <f t="shared" si="7"/>
        <v>10.5</v>
      </c>
      <c r="N31" s="16">
        <f t="shared" si="3"/>
        <v>10.5</v>
      </c>
      <c r="O31" s="15">
        <f t="shared" si="4"/>
        <v>1.2380952380952381</v>
      </c>
      <c r="P31" s="16">
        <f t="shared" si="5"/>
        <v>6.5</v>
      </c>
      <c r="Q31" s="15">
        <f t="shared" si="6"/>
        <v>2</v>
      </c>
    </row>
    <row r="32" spans="1:17" ht="13.5" customHeight="1" x14ac:dyDescent="0.2">
      <c r="A32" s="23" t="s">
        <v>75</v>
      </c>
      <c r="B32" s="24" t="s">
        <v>88</v>
      </c>
      <c r="C32" s="25">
        <v>221</v>
      </c>
      <c r="D32" s="25">
        <v>11</v>
      </c>
      <c r="E32" s="25">
        <v>5</v>
      </c>
      <c r="F32" s="26">
        <v>5</v>
      </c>
      <c r="G32" s="26">
        <v>1</v>
      </c>
      <c r="H32" s="28">
        <v>0.5</v>
      </c>
      <c r="I32" s="28">
        <v>2.5</v>
      </c>
      <c r="J32" s="28"/>
      <c r="K32" s="28"/>
      <c r="L32" s="29">
        <f t="shared" si="2"/>
        <v>4.9773755656108594E-2</v>
      </c>
      <c r="M32" s="16">
        <f t="shared" si="7"/>
        <v>9</v>
      </c>
      <c r="N32" s="16">
        <f t="shared" si="3"/>
        <v>9</v>
      </c>
      <c r="O32" s="15">
        <f t="shared" si="4"/>
        <v>1.2222222222222223</v>
      </c>
      <c r="P32" s="16">
        <f t="shared" si="5"/>
        <v>5.5</v>
      </c>
      <c r="Q32" s="15">
        <f t="shared" si="6"/>
        <v>2</v>
      </c>
    </row>
    <row r="33" spans="1:17" ht="13.5" customHeight="1" x14ac:dyDescent="0.2">
      <c r="A33" s="23" t="s">
        <v>59</v>
      </c>
      <c r="B33" s="24" t="s">
        <v>60</v>
      </c>
      <c r="C33" s="25">
        <v>318</v>
      </c>
      <c r="D33" s="25">
        <v>20</v>
      </c>
      <c r="E33" s="25">
        <v>9</v>
      </c>
      <c r="F33" s="26">
        <v>7</v>
      </c>
      <c r="G33" s="26">
        <v>1</v>
      </c>
      <c r="H33" s="28">
        <v>3</v>
      </c>
      <c r="I33" s="28">
        <v>4.5</v>
      </c>
      <c r="J33" s="28"/>
      <c r="K33" s="28"/>
      <c r="L33" s="29">
        <f t="shared" si="2"/>
        <v>6.2893081761006289E-2</v>
      </c>
      <c r="M33" s="16">
        <f t="shared" si="7"/>
        <v>15.5</v>
      </c>
      <c r="N33" s="16">
        <f t="shared" si="3"/>
        <v>15.5</v>
      </c>
      <c r="O33" s="15">
        <f t="shared" si="4"/>
        <v>1.2903225806451613</v>
      </c>
      <c r="P33" s="16">
        <f t="shared" si="5"/>
        <v>10</v>
      </c>
      <c r="Q33" s="15">
        <f t="shared" si="6"/>
        <v>2</v>
      </c>
    </row>
    <row r="34" spans="1:17" ht="13.5" customHeight="1" x14ac:dyDescent="0.2">
      <c r="A34" s="23" t="s">
        <v>61</v>
      </c>
      <c r="B34" s="24" t="s">
        <v>62</v>
      </c>
      <c r="C34" s="25">
        <v>598</v>
      </c>
      <c r="D34" s="25">
        <v>29</v>
      </c>
      <c r="E34" s="25">
        <v>18</v>
      </c>
      <c r="F34" s="26">
        <v>14</v>
      </c>
      <c r="G34" s="26">
        <v>1</v>
      </c>
      <c r="H34" s="28">
        <v>-1</v>
      </c>
      <c r="I34" s="28">
        <v>8</v>
      </c>
      <c r="J34" s="26">
        <v>1</v>
      </c>
      <c r="K34" s="26"/>
      <c r="L34" s="29">
        <f t="shared" si="2"/>
        <v>4.8494983277591976E-2</v>
      </c>
      <c r="M34" s="16">
        <f t="shared" si="7"/>
        <v>22</v>
      </c>
      <c r="N34" s="16">
        <f t="shared" si="3"/>
        <v>23</v>
      </c>
      <c r="O34" s="15">
        <f t="shared" si="4"/>
        <v>1.2608695652173914</v>
      </c>
      <c r="P34" s="16">
        <f t="shared" si="5"/>
        <v>14</v>
      </c>
      <c r="Q34" s="15">
        <f t="shared" si="6"/>
        <v>2.0714285714285716</v>
      </c>
    </row>
    <row r="35" spans="1:17" ht="13.5" customHeight="1" x14ac:dyDescent="0.2">
      <c r="A35" s="23" t="s">
        <v>63</v>
      </c>
      <c r="B35" s="24" t="s">
        <v>64</v>
      </c>
      <c r="C35" s="25">
        <v>490</v>
      </c>
      <c r="D35" s="25">
        <v>19</v>
      </c>
      <c r="E35" s="25">
        <v>17</v>
      </c>
      <c r="F35" s="26">
        <v>7</v>
      </c>
      <c r="G35" s="26"/>
      <c r="H35" s="28">
        <v>2.5</v>
      </c>
      <c r="I35" s="28">
        <v>8.5</v>
      </c>
      <c r="J35" s="28"/>
      <c r="K35" s="28"/>
      <c r="L35" s="29">
        <f t="shared" si="2"/>
        <v>3.8775510204081633E-2</v>
      </c>
      <c r="M35" s="16">
        <f t="shared" si="7"/>
        <v>18</v>
      </c>
      <c r="N35" s="16">
        <f t="shared" si="3"/>
        <v>18</v>
      </c>
      <c r="O35" s="15">
        <f t="shared" si="4"/>
        <v>1.0555555555555556</v>
      </c>
      <c r="P35" s="16">
        <f t="shared" si="5"/>
        <v>9.5</v>
      </c>
      <c r="Q35" s="15">
        <f t="shared" si="6"/>
        <v>2</v>
      </c>
    </row>
    <row r="36" spans="1:17" ht="13.5" customHeight="1" x14ac:dyDescent="0.2">
      <c r="A36" s="23" t="s">
        <v>65</v>
      </c>
      <c r="B36" s="24" t="s">
        <v>66</v>
      </c>
      <c r="C36" s="25">
        <v>539</v>
      </c>
      <c r="D36" s="25">
        <v>25</v>
      </c>
      <c r="E36" s="25">
        <v>9</v>
      </c>
      <c r="F36" s="26">
        <v>8</v>
      </c>
      <c r="G36" s="26"/>
      <c r="H36" s="28">
        <v>4.5</v>
      </c>
      <c r="I36" s="28">
        <v>5</v>
      </c>
      <c r="J36" s="28"/>
      <c r="K36" s="28"/>
      <c r="L36" s="29">
        <f t="shared" si="2"/>
        <v>4.6382189239332093E-2</v>
      </c>
      <c r="M36" s="16">
        <f t="shared" si="7"/>
        <v>17.5</v>
      </c>
      <c r="N36" s="16">
        <f t="shared" si="3"/>
        <v>17.5</v>
      </c>
      <c r="O36" s="15">
        <f t="shared" si="4"/>
        <v>1.4285714285714286</v>
      </c>
      <c r="P36" s="16">
        <f t="shared" si="5"/>
        <v>12.5</v>
      </c>
      <c r="Q36" s="15">
        <f t="shared" si="6"/>
        <v>2</v>
      </c>
    </row>
    <row r="37" spans="1:17" ht="13.5" customHeight="1" x14ac:dyDescent="0.2">
      <c r="A37" s="23" t="s">
        <v>67</v>
      </c>
      <c r="B37" s="24" t="s">
        <v>68</v>
      </c>
      <c r="C37" s="25">
        <v>340</v>
      </c>
      <c r="D37" s="25">
        <v>20</v>
      </c>
      <c r="E37" s="25">
        <v>13</v>
      </c>
      <c r="F37" s="26">
        <v>5</v>
      </c>
      <c r="G37" s="26"/>
      <c r="H37" s="28">
        <v>3.5</v>
      </c>
      <c r="I37" s="28">
        <v>6</v>
      </c>
      <c r="J37" s="28">
        <v>1.5</v>
      </c>
      <c r="K37" s="28">
        <v>0.5</v>
      </c>
      <c r="L37" s="29">
        <f t="shared" si="2"/>
        <v>5.8823529411764705E-2</v>
      </c>
      <c r="M37" s="16">
        <f t="shared" si="7"/>
        <v>14.5</v>
      </c>
      <c r="N37" s="16">
        <f t="shared" si="3"/>
        <v>16.5</v>
      </c>
      <c r="O37" s="15">
        <f t="shared" si="4"/>
        <v>1.2121212121212122</v>
      </c>
      <c r="P37" s="16">
        <f t="shared" si="5"/>
        <v>10</v>
      </c>
      <c r="Q37" s="15">
        <f t="shared" si="6"/>
        <v>2</v>
      </c>
    </row>
    <row r="38" spans="1:17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L55" s="3"/>
      <c r="M55" s="3"/>
      <c r="N55" s="3"/>
      <c r="O55" s="3"/>
      <c r="P55" s="3"/>
      <c r="Q55" s="3"/>
    </row>
    <row r="56" spans="1:17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 customHeight="1" x14ac:dyDescent="0.2">
      <c r="A62" s="3"/>
      <c r="B62" s="3"/>
      <c r="C62" s="3"/>
      <c r="D62" s="3"/>
      <c r="E62" s="3"/>
      <c r="F62" s="3"/>
      <c r="G62" s="3"/>
      <c r="H62" s="53"/>
      <c r="I62" s="3"/>
      <c r="J62" s="53"/>
      <c r="K62" s="3"/>
      <c r="L62" s="3"/>
      <c r="M62" s="3"/>
      <c r="N62" s="3"/>
      <c r="O62" s="3"/>
      <c r="P62" s="3"/>
      <c r="Q62" s="3"/>
    </row>
    <row r="63" spans="1:17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53"/>
      <c r="K63" s="3"/>
      <c r="L63" s="3"/>
      <c r="M63" s="3"/>
      <c r="N63" s="3"/>
      <c r="O63" s="3"/>
      <c r="P63" s="3"/>
      <c r="Q63" s="3"/>
    </row>
    <row r="64" spans="1:17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 customHeight="1" x14ac:dyDescent="0.2">
      <c r="A65" s="3"/>
      <c r="B65" s="3"/>
      <c r="C65" s="3"/>
      <c r="D65" s="3"/>
      <c r="E65" s="3"/>
      <c r="F65" s="3"/>
      <c r="G65" s="3"/>
      <c r="H65" s="53"/>
      <c r="I65" s="53"/>
      <c r="J65" s="3"/>
      <c r="K65" s="3"/>
      <c r="L65" s="3"/>
      <c r="M65" s="3"/>
      <c r="N65" s="3"/>
      <c r="O65" s="3"/>
      <c r="P65" s="3"/>
      <c r="Q65" s="3"/>
    </row>
    <row r="66" spans="1:17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52"/>
      <c r="L100" s="52"/>
      <c r="M100" s="3"/>
      <c r="N100" s="3"/>
      <c r="O100" s="3"/>
      <c r="P100" s="3"/>
      <c r="Q100" s="3"/>
    </row>
    <row r="101" spans="1:17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 customHeight="1" x14ac:dyDescent="0.2">
      <c r="A108" s="3"/>
      <c r="B108" s="3"/>
      <c r="C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 customHeight="1" x14ac:dyDescent="0.2">
      <c r="A118" s="3"/>
      <c r="B118" s="3"/>
      <c r="C118" s="3"/>
      <c r="D118" s="3"/>
      <c r="E118" s="3"/>
      <c r="F118" s="3"/>
      <c r="G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 customHeight="1" x14ac:dyDescent="0.2">
      <c r="A120" s="3"/>
      <c r="B120" s="3"/>
      <c r="C120" s="3"/>
      <c r="D120" s="3"/>
      <c r="E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L134" s="3"/>
      <c r="M134" s="3"/>
      <c r="N134" s="3"/>
      <c r="O134" s="3"/>
      <c r="P134" s="3"/>
      <c r="Q134" s="3"/>
    </row>
    <row r="135" spans="1:17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52"/>
      <c r="L135" s="52"/>
      <c r="M135" s="3"/>
      <c r="N135" s="3"/>
      <c r="O135" s="3"/>
      <c r="P135" s="3"/>
      <c r="Q135" s="3"/>
    </row>
    <row r="136" spans="1:17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1:17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17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1:17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1:17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1:17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1:17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1:17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1:17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1:17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1:17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1:17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1:17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1:17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1:17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1:17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1:17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1:17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1:17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1:17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1:17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1:17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1:17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1:17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1:17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1:17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1:17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1:17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1:17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1:17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1:17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1:17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1:17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1:17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1:17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1:17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1:17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1:17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1:17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1:17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1:17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1:17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1:17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1:17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1:17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1:17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1:17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1:17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1:17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1:17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1:17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1:17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1:17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1:17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1:17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17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1:17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1:17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1:17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1:17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1:17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1:17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1:17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1:17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1:17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1:17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1:17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1:17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1:17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1:17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1:17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1:17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7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1:17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1:17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1:17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1:17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1:17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1:17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</sheetData>
  <mergeCells count="6">
    <mergeCell ref="B8:Q8"/>
    <mergeCell ref="B2:I2"/>
    <mergeCell ref="B3:I3"/>
    <mergeCell ref="B4:I4"/>
    <mergeCell ref="B5:I5"/>
    <mergeCell ref="B6:I6"/>
  </mergeCells>
  <printOptions horizontalCentered="1"/>
  <pageMargins left="0.23622047244094491" right="0.23622047244094491" top="0.78740157480314965" bottom="0.59055118110236227" header="0" footer="0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86"/>
  <sheetViews>
    <sheetView topLeftCell="A22" zoomScaleNormal="100" workbookViewId="0">
      <selection activeCell="B41" sqref="A40:B41"/>
    </sheetView>
  </sheetViews>
  <sheetFormatPr defaultColWidth="14.42578125" defaultRowHeight="15" customHeight="1" x14ac:dyDescent="0.2"/>
  <cols>
    <col min="1" max="1" width="14.5703125" customWidth="1"/>
    <col min="2" max="2" width="37.140625" customWidth="1"/>
    <col min="3" max="3" width="8.42578125" customWidth="1"/>
    <col min="4" max="4" width="10.85546875" customWidth="1"/>
    <col min="5" max="5" width="9.140625" customWidth="1"/>
    <col min="6" max="6" width="7.7109375" customWidth="1"/>
    <col min="7" max="7" width="5.7109375" customWidth="1"/>
    <col min="8" max="9" width="11.42578125" customWidth="1"/>
    <col min="10" max="10" width="11" customWidth="1"/>
    <col min="11" max="11" width="12" customWidth="1"/>
    <col min="12" max="12" width="7.42578125" customWidth="1"/>
    <col min="13" max="13" width="8.7109375" customWidth="1"/>
    <col min="14" max="14" width="8.28515625" customWidth="1"/>
    <col min="15" max="15" width="6" customWidth="1"/>
    <col min="16" max="16" width="7.42578125" customWidth="1"/>
    <col min="17" max="17" width="8.140625" customWidth="1"/>
  </cols>
  <sheetData>
    <row r="1" spans="1:17" ht="23.25" customHeight="1" x14ac:dyDescent="0.3">
      <c r="A1" s="3"/>
      <c r="B1" s="2" t="s">
        <v>89</v>
      </c>
      <c r="C1" s="2"/>
      <c r="D1" s="2"/>
      <c r="E1" s="2" t="s">
        <v>90</v>
      </c>
      <c r="F1" s="2" t="s">
        <v>78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 x14ac:dyDescent="0.3">
      <c r="A2" s="3"/>
      <c r="B2" s="60" t="s">
        <v>91</v>
      </c>
      <c r="C2" s="55"/>
      <c r="D2" s="55"/>
      <c r="E2" s="55"/>
      <c r="F2" s="55"/>
      <c r="G2" s="55"/>
      <c r="H2" s="55"/>
      <c r="I2" s="56"/>
      <c r="J2" s="4"/>
      <c r="K2" s="2"/>
      <c r="L2" s="2"/>
      <c r="M2" s="2"/>
      <c r="N2" s="2"/>
      <c r="O2" s="2"/>
      <c r="P2" s="2"/>
      <c r="Q2" s="2"/>
    </row>
    <row r="3" spans="1:17" ht="15" customHeight="1" x14ac:dyDescent="0.3">
      <c r="A3" s="3"/>
      <c r="B3" s="54" t="s">
        <v>92</v>
      </c>
      <c r="C3" s="55"/>
      <c r="D3" s="55"/>
      <c r="E3" s="55"/>
      <c r="F3" s="55"/>
      <c r="G3" s="55"/>
      <c r="H3" s="55"/>
      <c r="I3" s="56"/>
      <c r="J3" s="5"/>
      <c r="K3" s="2"/>
      <c r="L3" s="2"/>
      <c r="M3" s="2"/>
      <c r="N3" s="2"/>
      <c r="O3" s="2"/>
      <c r="P3" s="2"/>
      <c r="Q3" s="2"/>
    </row>
    <row r="4" spans="1:17" ht="15" customHeight="1" x14ac:dyDescent="0.3">
      <c r="A4" s="3"/>
      <c r="B4" s="54" t="s">
        <v>93</v>
      </c>
      <c r="C4" s="55"/>
      <c r="D4" s="55"/>
      <c r="E4" s="55"/>
      <c r="F4" s="55"/>
      <c r="G4" s="55"/>
      <c r="H4" s="55"/>
      <c r="I4" s="56"/>
      <c r="J4" s="5"/>
      <c r="K4" s="2"/>
      <c r="L4" s="2"/>
      <c r="M4" s="2"/>
      <c r="N4" s="2"/>
      <c r="O4" s="2"/>
      <c r="P4" s="2"/>
      <c r="Q4" s="2"/>
    </row>
    <row r="5" spans="1:17" ht="15" customHeight="1" x14ac:dyDescent="0.3">
      <c r="A5" s="3"/>
      <c r="B5" s="54" t="s">
        <v>94</v>
      </c>
      <c r="C5" s="55"/>
      <c r="D5" s="55"/>
      <c r="E5" s="55"/>
      <c r="F5" s="55"/>
      <c r="G5" s="55"/>
      <c r="H5" s="55"/>
      <c r="I5" s="56"/>
      <c r="J5" s="5"/>
      <c r="K5" s="2"/>
      <c r="L5" s="2"/>
      <c r="M5" s="2"/>
      <c r="N5" s="2"/>
      <c r="O5" s="2"/>
      <c r="P5" s="2"/>
      <c r="Q5" s="2"/>
    </row>
    <row r="6" spans="1:17" ht="15" customHeight="1" x14ac:dyDescent="0.3">
      <c r="A6" s="3"/>
      <c r="B6" s="54" t="s">
        <v>95</v>
      </c>
      <c r="C6" s="55"/>
      <c r="D6" s="55"/>
      <c r="E6" s="55"/>
      <c r="F6" s="55"/>
      <c r="G6" s="55"/>
      <c r="H6" s="55"/>
      <c r="I6" s="56"/>
      <c r="J6" s="5"/>
      <c r="K6" s="2"/>
      <c r="L6" s="2"/>
      <c r="M6" s="2"/>
      <c r="N6" s="2"/>
      <c r="O6" s="2"/>
      <c r="P6" s="2"/>
      <c r="Q6" s="2"/>
    </row>
    <row r="7" spans="1:17" ht="9.75" customHeight="1" x14ac:dyDescent="0.3">
      <c r="A7" s="3"/>
      <c r="B7" s="5"/>
      <c r="C7" s="5"/>
      <c r="D7" s="5"/>
      <c r="E7" s="5"/>
      <c r="F7" s="5"/>
      <c r="G7" s="5"/>
      <c r="H7" s="5"/>
      <c r="I7" s="5"/>
      <c r="J7" s="5"/>
      <c r="K7" s="2"/>
      <c r="L7" s="2"/>
      <c r="M7" s="2"/>
      <c r="N7" s="2"/>
      <c r="O7" s="2"/>
      <c r="P7" s="2"/>
      <c r="Q7" s="2"/>
    </row>
    <row r="8" spans="1:17" ht="12.75" customHeight="1" x14ac:dyDescent="0.2">
      <c r="A8" s="3"/>
      <c r="B8" s="57" t="str">
        <f>INFANZIA!B7</f>
        <v>(1) adeguamenti precedenti, ESCLUSE le gravità (art. 3 c. 3)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ht="72" customHeight="1" x14ac:dyDescent="0.2">
      <c r="A9" s="3"/>
      <c r="B9" s="6" t="str">
        <f>INFANZIA!B8</f>
        <v>RIEPILOGO AMBITO PROVINCIALE</v>
      </c>
      <c r="C9" s="7" t="str">
        <f>INFANZIA!C8</f>
        <v>Alunni
Totali</v>
      </c>
      <c r="D9" s="7" t="str">
        <f>INFANZIA!D8</f>
        <v xml:space="preserve"> Alunni con disab (L.104)</v>
      </c>
      <c r="E9" s="7" t="str">
        <f>INFANZIA!E8</f>
        <v>Alunni con gravità
(art. 3 c. 3  L. 104)</v>
      </c>
      <c r="F9" s="7" t="str">
        <f>INFANZIA!F8</f>
        <v>Posti OD</v>
      </c>
      <c r="G9" s="7" t="str">
        <f>INFANZIA!G8</f>
        <v>Posti P</v>
      </c>
      <c r="H9" s="7" t="str">
        <f>INFANZIA!H8</f>
        <v>Posti OF aggiuntivi da Adeg. precedenti (1)</v>
      </c>
      <c r="I9" s="7" t="str">
        <f>INFANZIA!I8</f>
        <v>Posti OFD
da Deroghe precedenti (art. 3 c. 3)</v>
      </c>
      <c r="J9" s="7" t="str">
        <f>INFANZIA!J8</f>
        <v>Nuovi Posti OF
da Adeg. Attuale</v>
      </c>
      <c r="K9" s="8" t="str">
        <f>INFANZIA!K8</f>
        <v>Nuovi Posti OFD
da Deroghe attuali 
(art. 3 c. 3)</v>
      </c>
      <c r="L9" s="7" t="str">
        <f>INFANZIA!L8</f>
        <v>%dis</v>
      </c>
      <c r="M9" s="7" t="str">
        <f>INFANZIA!M8</f>
        <v>Totale Posti in preced.</v>
      </c>
      <c r="N9" s="7" t="str">
        <f>INFANZIA!N8</f>
        <v>Totale Posti attuali</v>
      </c>
      <c r="O9" s="9" t="str">
        <f>INFANZIA!O8</f>
        <v>dis/posto</v>
      </c>
      <c r="P9" s="9" t="str">
        <f>INFANZIA!P8</f>
        <v>posti 
no_c3 no_P</v>
      </c>
      <c r="Q9" s="9" t="str">
        <f>INFANZIA!Q8</f>
        <v>dis/posto  (no deroghe e P)</v>
      </c>
    </row>
    <row r="10" spans="1:17" ht="23.25" customHeight="1" x14ac:dyDescent="0.2">
      <c r="A10" s="3"/>
      <c r="B10" s="10" t="str">
        <f>"TOTALE  n. "&amp;COUNTIF(B13:B1581,"&lt;&gt;")&amp;  " istituti"</f>
        <v>TOTALE  n. 25 istituti</v>
      </c>
      <c r="C10" s="11">
        <f t="shared" ref="C10:K10" si="0">SUM(C13:C37)</f>
        <v>6971</v>
      </c>
      <c r="D10" s="11">
        <f t="shared" si="0"/>
        <v>337</v>
      </c>
      <c r="E10" s="11">
        <f t="shared" si="0"/>
        <v>107</v>
      </c>
      <c r="F10" s="12">
        <f t="shared" si="0"/>
        <v>120</v>
      </c>
      <c r="G10" s="12">
        <f t="shared" si="0"/>
        <v>9</v>
      </c>
      <c r="H10" s="12">
        <f t="shared" si="0"/>
        <v>41.5</v>
      </c>
      <c r="I10" s="12">
        <f t="shared" si="0"/>
        <v>53.5</v>
      </c>
      <c r="J10" s="12">
        <f t="shared" si="0"/>
        <v>6.5</v>
      </c>
      <c r="K10" s="13">
        <f t="shared" si="0"/>
        <v>2</v>
      </c>
      <c r="L10" s="14">
        <f>IF(C10&gt;0,D10/C10,"")</f>
        <v>4.8343135848515274E-2</v>
      </c>
      <c r="M10" s="12">
        <f>IF(SUM(F10:I10)&gt;0,SUM(F10:I10),"")</f>
        <v>224</v>
      </c>
      <c r="N10" s="12">
        <f>IF(SUM(F10:K10)&gt;0,SUM(F10:K10),"")</f>
        <v>232.5</v>
      </c>
      <c r="O10" s="15">
        <f>IF(M10&lt;&gt;"",D10/N10,"")</f>
        <v>1.4494623655913978</v>
      </c>
      <c r="P10" s="16">
        <f>IF(F10+H10+J10&gt;0,F10+H10+J10,"")</f>
        <v>168</v>
      </c>
      <c r="Q10" s="15">
        <f>IF(P10&lt;&gt;"",D10/P10,"")</f>
        <v>2.0059523809523809</v>
      </c>
    </row>
    <row r="11" spans="1:17" ht="9.75" customHeight="1" x14ac:dyDescent="0.25">
      <c r="A11" s="3"/>
      <c r="B11" s="17"/>
      <c r="C11" s="17"/>
      <c r="D11" s="18"/>
      <c r="E11" s="18"/>
      <c r="F11" s="18"/>
      <c r="G11" s="19"/>
      <c r="H11" s="20"/>
      <c r="I11" s="20"/>
      <c r="J11" s="21"/>
      <c r="K11" s="21"/>
      <c r="L11" s="18"/>
      <c r="M11" s="20"/>
      <c r="N11" s="20"/>
      <c r="O11" s="20"/>
      <c r="P11" s="20"/>
      <c r="Q11" s="17"/>
    </row>
    <row r="12" spans="1:17" ht="85.5" customHeight="1" x14ac:dyDescent="0.2">
      <c r="A12" s="22" t="str">
        <f>INFANZIA!A11</f>
        <v>CODICE MECCAN.</v>
      </c>
      <c r="B12" s="22" t="str">
        <f>INFANZIA!B11</f>
        <v xml:space="preserve">ISTITUZIONE SCOLASTICA </v>
      </c>
      <c r="C12" s="7" t="str">
        <f t="shared" ref="C12:Q12" si="1">C9</f>
        <v>Alunni
Totali</v>
      </c>
      <c r="D12" s="7" t="str">
        <f t="shared" si="1"/>
        <v xml:space="preserve"> Alunni con disab (L.104)</v>
      </c>
      <c r="E12" s="7" t="str">
        <f t="shared" si="1"/>
        <v>Alunni con gravità
(art. 3 c. 3  L. 104)</v>
      </c>
      <c r="F12" s="7" t="str">
        <f t="shared" si="1"/>
        <v>Posti OD</v>
      </c>
      <c r="G12" s="7" t="str">
        <f t="shared" si="1"/>
        <v>Posti P</v>
      </c>
      <c r="H12" s="7" t="str">
        <f t="shared" si="1"/>
        <v>Posti OF aggiuntivi da Adeg. precedenti (1)</v>
      </c>
      <c r="I12" s="7" t="str">
        <f t="shared" si="1"/>
        <v>Posti OFD
da Deroghe precedenti (art. 3 c. 3)</v>
      </c>
      <c r="J12" s="7" t="str">
        <f t="shared" si="1"/>
        <v>Nuovi Posti OF
da Adeg. Attuale</v>
      </c>
      <c r="K12" s="7" t="str">
        <f t="shared" si="1"/>
        <v>Nuovi Posti OFD
da Deroghe attuali 
(art. 3 c. 3)</v>
      </c>
      <c r="L12" s="7" t="str">
        <f t="shared" si="1"/>
        <v>%dis</v>
      </c>
      <c r="M12" s="7" t="str">
        <f t="shared" si="1"/>
        <v>Totale Posti in preced.</v>
      </c>
      <c r="N12" s="7" t="str">
        <f t="shared" si="1"/>
        <v>Totale Posti attuali</v>
      </c>
      <c r="O12" s="9" t="str">
        <f t="shared" si="1"/>
        <v>dis/posto</v>
      </c>
      <c r="P12" s="9" t="str">
        <f t="shared" si="1"/>
        <v>posti 
no_c3 no_P</v>
      </c>
      <c r="Q12" s="9" t="str">
        <f t="shared" si="1"/>
        <v>dis/posto  (no deroghe e P)</v>
      </c>
    </row>
    <row r="13" spans="1:17" ht="16.5" customHeight="1" x14ac:dyDescent="0.2">
      <c r="A13" s="23" t="s">
        <v>27</v>
      </c>
      <c r="B13" s="24" t="s">
        <v>28</v>
      </c>
      <c r="C13" s="38">
        <v>199</v>
      </c>
      <c r="D13" s="38">
        <v>8</v>
      </c>
      <c r="E13" s="38">
        <v>5</v>
      </c>
      <c r="F13" s="39">
        <v>2</v>
      </c>
      <c r="G13" s="26"/>
      <c r="H13" s="27">
        <v>2</v>
      </c>
      <c r="I13" s="28">
        <v>2.5</v>
      </c>
      <c r="J13" s="27"/>
      <c r="K13" s="28"/>
      <c r="L13" s="29">
        <f t="shared" ref="L13:L37" si="2">IF(C13&gt;0,D13/C13,"")</f>
        <v>4.0201005025125629E-2</v>
      </c>
      <c r="M13" s="16">
        <f t="shared" ref="M13:M37" si="3">IF(SUM(F13:I13)&gt;0,SUM(F13:I13),"")</f>
        <v>6.5</v>
      </c>
      <c r="N13" s="16">
        <f t="shared" ref="N13:N37" si="4">IF(SUM(F13:K13)&gt;0,SUM(F13:K13),"")</f>
        <v>6.5</v>
      </c>
      <c r="O13" s="15">
        <f t="shared" ref="O13:O37" si="5">IF(M13&lt;&gt;"",D13/N13,"")</f>
        <v>1.2307692307692308</v>
      </c>
      <c r="P13" s="16">
        <f t="shared" ref="P13:P37" si="6">IF(F13+H13+J13&gt;0,F13+H13+J13,"")</f>
        <v>4</v>
      </c>
      <c r="Q13" s="15">
        <f t="shared" ref="Q13:Q37" si="7">IF(P13&lt;&gt;"",D13/P13,"")</f>
        <v>2</v>
      </c>
    </row>
    <row r="14" spans="1:17" ht="16.5" customHeight="1" x14ac:dyDescent="0.2">
      <c r="A14" s="23" t="s">
        <v>29</v>
      </c>
      <c r="B14" s="24" t="s">
        <v>30</v>
      </c>
      <c r="C14" s="38">
        <v>275</v>
      </c>
      <c r="D14" s="38">
        <v>7</v>
      </c>
      <c r="E14" s="38">
        <v>1</v>
      </c>
      <c r="F14" s="39">
        <v>3</v>
      </c>
      <c r="G14" s="26"/>
      <c r="H14" s="28">
        <v>0.5</v>
      </c>
      <c r="I14" s="28">
        <v>0.5</v>
      </c>
      <c r="J14" s="28"/>
      <c r="K14" s="28">
        <v>0.5</v>
      </c>
      <c r="L14" s="29">
        <f t="shared" si="2"/>
        <v>2.5454545454545455E-2</v>
      </c>
      <c r="M14" s="16">
        <f t="shared" si="3"/>
        <v>4</v>
      </c>
      <c r="N14" s="16">
        <f t="shared" si="4"/>
        <v>4.5</v>
      </c>
      <c r="O14" s="15">
        <f t="shared" si="5"/>
        <v>1.5555555555555556</v>
      </c>
      <c r="P14" s="16">
        <f t="shared" si="6"/>
        <v>3.5</v>
      </c>
      <c r="Q14" s="15">
        <f t="shared" si="7"/>
        <v>2</v>
      </c>
    </row>
    <row r="15" spans="1:17" ht="16.5" customHeight="1" x14ac:dyDescent="0.2">
      <c r="A15" s="23" t="s">
        <v>31</v>
      </c>
      <c r="B15" s="24" t="s">
        <v>32</v>
      </c>
      <c r="C15" s="38">
        <v>214</v>
      </c>
      <c r="D15" s="38">
        <v>10</v>
      </c>
      <c r="E15" s="38">
        <v>3</v>
      </c>
      <c r="F15" s="39">
        <v>3</v>
      </c>
      <c r="G15" s="26"/>
      <c r="H15" s="28">
        <v>1.5</v>
      </c>
      <c r="I15" s="28">
        <v>1.5</v>
      </c>
      <c r="J15" s="28">
        <v>0.5</v>
      </c>
      <c r="K15" s="28"/>
      <c r="L15" s="29">
        <f t="shared" si="2"/>
        <v>4.6728971962616821E-2</v>
      </c>
      <c r="M15" s="16">
        <f t="shared" si="3"/>
        <v>6</v>
      </c>
      <c r="N15" s="16">
        <f t="shared" si="4"/>
        <v>6.5</v>
      </c>
      <c r="O15" s="15">
        <f t="shared" si="5"/>
        <v>1.5384615384615385</v>
      </c>
      <c r="P15" s="16">
        <f t="shared" si="6"/>
        <v>5</v>
      </c>
      <c r="Q15" s="15">
        <f t="shared" si="7"/>
        <v>2</v>
      </c>
    </row>
    <row r="16" spans="1:17" ht="16.5" customHeight="1" x14ac:dyDescent="0.2">
      <c r="A16" s="23" t="s">
        <v>71</v>
      </c>
      <c r="B16" s="24" t="s">
        <v>72</v>
      </c>
      <c r="C16" s="38">
        <v>195</v>
      </c>
      <c r="D16" s="38">
        <v>6</v>
      </c>
      <c r="E16" s="38">
        <v>2</v>
      </c>
      <c r="F16" s="39">
        <v>2</v>
      </c>
      <c r="G16" s="26"/>
      <c r="H16" s="28">
        <v>1</v>
      </c>
      <c r="I16" s="28">
        <v>1</v>
      </c>
      <c r="J16" s="28"/>
      <c r="K16" s="28"/>
      <c r="L16" s="29">
        <f t="shared" si="2"/>
        <v>3.0769230769230771E-2</v>
      </c>
      <c r="M16" s="16">
        <f t="shared" si="3"/>
        <v>4</v>
      </c>
      <c r="N16" s="16">
        <f t="shared" si="4"/>
        <v>4</v>
      </c>
      <c r="O16" s="15">
        <f t="shared" si="5"/>
        <v>1.5</v>
      </c>
      <c r="P16" s="16">
        <f t="shared" si="6"/>
        <v>3</v>
      </c>
      <c r="Q16" s="15">
        <f t="shared" si="7"/>
        <v>2</v>
      </c>
    </row>
    <row r="17" spans="1:17" ht="16.5" customHeight="1" x14ac:dyDescent="0.2">
      <c r="A17" s="40" t="s">
        <v>33</v>
      </c>
      <c r="B17" s="24" t="s">
        <v>96</v>
      </c>
      <c r="C17" s="38">
        <v>146</v>
      </c>
      <c r="D17" s="38">
        <v>8</v>
      </c>
      <c r="E17" s="38">
        <v>4</v>
      </c>
      <c r="F17" s="39">
        <v>2</v>
      </c>
      <c r="G17" s="26"/>
      <c r="H17" s="28">
        <v>2</v>
      </c>
      <c r="I17" s="28">
        <v>2</v>
      </c>
      <c r="J17" s="28"/>
      <c r="K17" s="28"/>
      <c r="L17" s="29">
        <f t="shared" si="2"/>
        <v>5.4794520547945202E-2</v>
      </c>
      <c r="M17" s="16">
        <f t="shared" si="3"/>
        <v>6</v>
      </c>
      <c r="N17" s="16">
        <f t="shared" si="4"/>
        <v>6</v>
      </c>
      <c r="O17" s="15">
        <f t="shared" si="5"/>
        <v>1.3333333333333333</v>
      </c>
      <c r="P17" s="16">
        <f t="shared" si="6"/>
        <v>4</v>
      </c>
      <c r="Q17" s="15">
        <f t="shared" si="7"/>
        <v>2</v>
      </c>
    </row>
    <row r="18" spans="1:17" ht="16.5" customHeight="1" x14ac:dyDescent="0.2">
      <c r="A18" s="23" t="s">
        <v>35</v>
      </c>
      <c r="B18" s="24" t="s">
        <v>84</v>
      </c>
      <c r="C18" s="38">
        <v>217</v>
      </c>
      <c r="D18" s="38">
        <v>11</v>
      </c>
      <c r="E18" s="38">
        <v>6</v>
      </c>
      <c r="F18" s="39">
        <v>4</v>
      </c>
      <c r="G18" s="26"/>
      <c r="H18" s="28">
        <v>1.5</v>
      </c>
      <c r="I18" s="28">
        <f>3+6/18</f>
        <v>3.3333333333333335</v>
      </c>
      <c r="J18" s="28"/>
      <c r="K18" s="28"/>
      <c r="L18" s="29">
        <f t="shared" si="2"/>
        <v>5.0691244239631339E-2</v>
      </c>
      <c r="M18" s="16">
        <f t="shared" si="3"/>
        <v>8.8333333333333339</v>
      </c>
      <c r="N18" s="16">
        <f t="shared" si="4"/>
        <v>8.8333333333333339</v>
      </c>
      <c r="O18" s="15">
        <f t="shared" si="5"/>
        <v>1.2452830188679245</v>
      </c>
      <c r="P18" s="16">
        <f t="shared" si="6"/>
        <v>5.5</v>
      </c>
      <c r="Q18" s="15">
        <f t="shared" si="7"/>
        <v>2</v>
      </c>
    </row>
    <row r="19" spans="1:17" ht="16.5" customHeight="1" x14ac:dyDescent="0.2">
      <c r="A19" s="23" t="s">
        <v>37</v>
      </c>
      <c r="B19" s="24" t="s">
        <v>38</v>
      </c>
      <c r="C19" s="38">
        <v>277</v>
      </c>
      <c r="D19" s="38">
        <v>26</v>
      </c>
      <c r="E19" s="38">
        <v>2</v>
      </c>
      <c r="F19" s="41">
        <v>7</v>
      </c>
      <c r="G19" s="28">
        <v>1</v>
      </c>
      <c r="H19" s="28">
        <v>5.5</v>
      </c>
      <c r="I19" s="28">
        <v>2</v>
      </c>
      <c r="J19" s="28">
        <v>0.5</v>
      </c>
      <c r="K19" s="28"/>
      <c r="L19" s="29">
        <f t="shared" si="2"/>
        <v>9.3862815884476536E-2</v>
      </c>
      <c r="M19" s="16">
        <f t="shared" si="3"/>
        <v>15.5</v>
      </c>
      <c r="N19" s="16">
        <f t="shared" si="4"/>
        <v>16</v>
      </c>
      <c r="O19" s="15">
        <f t="shared" si="5"/>
        <v>1.625</v>
      </c>
      <c r="P19" s="16">
        <f t="shared" si="6"/>
        <v>13</v>
      </c>
      <c r="Q19" s="15">
        <f t="shared" si="7"/>
        <v>2</v>
      </c>
    </row>
    <row r="20" spans="1:17" ht="16.5" customHeight="1" x14ac:dyDescent="0.2">
      <c r="A20" s="23" t="s">
        <v>39</v>
      </c>
      <c r="B20" s="24" t="s">
        <v>40</v>
      </c>
      <c r="C20" s="38">
        <v>455</v>
      </c>
      <c r="D20" s="38">
        <v>26</v>
      </c>
      <c r="E20" s="38">
        <v>11</v>
      </c>
      <c r="F20" s="39">
        <v>10</v>
      </c>
      <c r="G20" s="26"/>
      <c r="H20" s="28">
        <v>3</v>
      </c>
      <c r="I20" s="28">
        <v>6</v>
      </c>
      <c r="J20" s="28"/>
      <c r="K20" s="28"/>
      <c r="L20" s="29">
        <f t="shared" si="2"/>
        <v>5.7142857142857141E-2</v>
      </c>
      <c r="M20" s="16">
        <f t="shared" si="3"/>
        <v>19</v>
      </c>
      <c r="N20" s="16">
        <f t="shared" si="4"/>
        <v>19</v>
      </c>
      <c r="O20" s="15">
        <f t="shared" si="5"/>
        <v>1.368421052631579</v>
      </c>
      <c r="P20" s="16">
        <f t="shared" si="6"/>
        <v>13</v>
      </c>
      <c r="Q20" s="15">
        <f t="shared" si="7"/>
        <v>2</v>
      </c>
    </row>
    <row r="21" spans="1:17" ht="16.5" customHeight="1" x14ac:dyDescent="0.2">
      <c r="A21" s="23" t="s">
        <v>41</v>
      </c>
      <c r="B21" s="24" t="s">
        <v>42</v>
      </c>
      <c r="C21" s="38">
        <v>315</v>
      </c>
      <c r="D21" s="38">
        <v>11</v>
      </c>
      <c r="E21" s="38">
        <v>4</v>
      </c>
      <c r="F21" s="39">
        <v>4</v>
      </c>
      <c r="G21" s="26"/>
      <c r="H21" s="28">
        <v>1.5</v>
      </c>
      <c r="I21" s="28">
        <v>2</v>
      </c>
      <c r="J21" s="28"/>
      <c r="K21" s="28"/>
      <c r="L21" s="29">
        <f t="shared" si="2"/>
        <v>3.4920634920634921E-2</v>
      </c>
      <c r="M21" s="16">
        <f t="shared" si="3"/>
        <v>7.5</v>
      </c>
      <c r="N21" s="16">
        <f t="shared" si="4"/>
        <v>7.5</v>
      </c>
      <c r="O21" s="15">
        <f t="shared" si="5"/>
        <v>1.4666666666666666</v>
      </c>
      <c r="P21" s="16">
        <f t="shared" si="6"/>
        <v>5.5</v>
      </c>
      <c r="Q21" s="15">
        <f t="shared" si="7"/>
        <v>2</v>
      </c>
    </row>
    <row r="22" spans="1:17" ht="25.5" customHeight="1" x14ac:dyDescent="0.2">
      <c r="A22" s="23" t="s">
        <v>43</v>
      </c>
      <c r="B22" s="24" t="s">
        <v>86</v>
      </c>
      <c r="C22" s="38">
        <v>187</v>
      </c>
      <c r="D22" s="38">
        <v>11</v>
      </c>
      <c r="E22" s="38">
        <v>3</v>
      </c>
      <c r="F22" s="41">
        <v>4</v>
      </c>
      <c r="G22" s="28">
        <v>1</v>
      </c>
      <c r="H22" s="28">
        <v>1.5</v>
      </c>
      <c r="I22" s="28">
        <v>1.5</v>
      </c>
      <c r="J22" s="28"/>
      <c r="K22" s="28"/>
      <c r="L22" s="29">
        <f t="shared" si="2"/>
        <v>5.8823529411764705E-2</v>
      </c>
      <c r="M22" s="16">
        <f t="shared" si="3"/>
        <v>8</v>
      </c>
      <c r="N22" s="16">
        <f t="shared" si="4"/>
        <v>8</v>
      </c>
      <c r="O22" s="15">
        <f t="shared" si="5"/>
        <v>1.375</v>
      </c>
      <c r="P22" s="16">
        <f t="shared" si="6"/>
        <v>5.5</v>
      </c>
      <c r="Q22" s="15">
        <f t="shared" si="7"/>
        <v>2</v>
      </c>
    </row>
    <row r="23" spans="1:17" ht="27.75" customHeight="1" x14ac:dyDescent="0.2">
      <c r="A23" s="23" t="s">
        <v>45</v>
      </c>
      <c r="B23" s="24" t="s">
        <v>46</v>
      </c>
      <c r="C23" s="38">
        <v>231</v>
      </c>
      <c r="D23" s="38">
        <v>4</v>
      </c>
      <c r="E23" s="38">
        <v>4</v>
      </c>
      <c r="F23" s="39">
        <v>2</v>
      </c>
      <c r="G23" s="26">
        <v>1</v>
      </c>
      <c r="H23" s="28">
        <v>-0.5</v>
      </c>
      <c r="I23" s="28">
        <v>1.5</v>
      </c>
      <c r="J23" s="28">
        <v>0.5</v>
      </c>
      <c r="K23" s="28">
        <v>0.5</v>
      </c>
      <c r="L23" s="29">
        <f t="shared" si="2"/>
        <v>1.7316017316017316E-2</v>
      </c>
      <c r="M23" s="16">
        <f t="shared" si="3"/>
        <v>4</v>
      </c>
      <c r="N23" s="16">
        <f t="shared" si="4"/>
        <v>5</v>
      </c>
      <c r="O23" s="15">
        <f t="shared" si="5"/>
        <v>0.8</v>
      </c>
      <c r="P23" s="16">
        <f t="shared" si="6"/>
        <v>2</v>
      </c>
      <c r="Q23" s="15">
        <f t="shared" si="7"/>
        <v>2</v>
      </c>
    </row>
    <row r="24" spans="1:17" ht="16.5" customHeight="1" x14ac:dyDescent="0.2">
      <c r="A24" s="23" t="s">
        <v>47</v>
      </c>
      <c r="B24" s="24" t="s">
        <v>48</v>
      </c>
      <c r="C24" s="38">
        <v>323</v>
      </c>
      <c r="D24" s="38">
        <v>11</v>
      </c>
      <c r="E24" s="38">
        <v>3</v>
      </c>
      <c r="F24" s="39">
        <v>6</v>
      </c>
      <c r="G24" s="28"/>
      <c r="H24" s="28">
        <v>-0.5</v>
      </c>
      <c r="I24" s="28">
        <v>1.5</v>
      </c>
      <c r="J24" s="28"/>
      <c r="K24" s="28"/>
      <c r="L24" s="29">
        <f t="shared" si="2"/>
        <v>3.4055727554179564E-2</v>
      </c>
      <c r="M24" s="16">
        <f t="shared" si="3"/>
        <v>7</v>
      </c>
      <c r="N24" s="16">
        <f t="shared" si="4"/>
        <v>7</v>
      </c>
      <c r="O24" s="15">
        <f t="shared" si="5"/>
        <v>1.5714285714285714</v>
      </c>
      <c r="P24" s="16">
        <f t="shared" si="6"/>
        <v>5.5</v>
      </c>
      <c r="Q24" s="15">
        <f t="shared" si="7"/>
        <v>2</v>
      </c>
    </row>
    <row r="25" spans="1:17" ht="16.5" customHeight="1" x14ac:dyDescent="0.2">
      <c r="A25" s="23" t="s">
        <v>69</v>
      </c>
      <c r="B25" s="31" t="s">
        <v>70</v>
      </c>
      <c r="C25" s="38">
        <v>286</v>
      </c>
      <c r="D25" s="38">
        <v>13</v>
      </c>
      <c r="E25" s="38">
        <v>8</v>
      </c>
      <c r="F25" s="39">
        <v>5</v>
      </c>
      <c r="G25" s="26"/>
      <c r="H25" s="28">
        <v>0.5</v>
      </c>
      <c r="I25" s="28">
        <f>2+12/18</f>
        <v>2.6666666666666665</v>
      </c>
      <c r="J25" s="28">
        <v>1</v>
      </c>
      <c r="K25" s="28"/>
      <c r="L25" s="29">
        <f t="shared" si="2"/>
        <v>4.5454545454545456E-2</v>
      </c>
      <c r="M25" s="16">
        <f t="shared" si="3"/>
        <v>8.1666666666666661</v>
      </c>
      <c r="N25" s="16">
        <f t="shared" si="4"/>
        <v>9.1666666666666661</v>
      </c>
      <c r="O25" s="15">
        <f t="shared" si="5"/>
        <v>1.4181818181818182</v>
      </c>
      <c r="P25" s="16">
        <f t="shared" si="6"/>
        <v>6.5</v>
      </c>
      <c r="Q25" s="15">
        <f t="shared" si="7"/>
        <v>2</v>
      </c>
    </row>
    <row r="26" spans="1:17" ht="16.5" customHeight="1" x14ac:dyDescent="0.2">
      <c r="A26" s="23" t="s">
        <v>49</v>
      </c>
      <c r="B26" s="24" t="s">
        <v>50</v>
      </c>
      <c r="C26" s="38">
        <v>134</v>
      </c>
      <c r="D26" s="38">
        <v>7</v>
      </c>
      <c r="E26" s="38">
        <v>0</v>
      </c>
      <c r="F26" s="39">
        <v>2</v>
      </c>
      <c r="G26" s="26"/>
      <c r="H26" s="28">
        <v>1.5</v>
      </c>
      <c r="I26" s="28">
        <v>0</v>
      </c>
      <c r="J26" s="28"/>
      <c r="K26" s="28"/>
      <c r="L26" s="29">
        <f t="shared" si="2"/>
        <v>5.2238805970149252E-2</v>
      </c>
      <c r="M26" s="16">
        <f t="shared" si="3"/>
        <v>3.5</v>
      </c>
      <c r="N26" s="16">
        <f t="shared" si="4"/>
        <v>3.5</v>
      </c>
      <c r="O26" s="15">
        <f t="shared" si="5"/>
        <v>2</v>
      </c>
      <c r="P26" s="16">
        <f t="shared" si="6"/>
        <v>3.5</v>
      </c>
      <c r="Q26" s="15">
        <f t="shared" si="7"/>
        <v>2</v>
      </c>
    </row>
    <row r="27" spans="1:17" ht="16.5" customHeight="1" x14ac:dyDescent="0.2">
      <c r="A27" s="23" t="s">
        <v>51</v>
      </c>
      <c r="B27" s="24" t="s">
        <v>52</v>
      </c>
      <c r="C27" s="38">
        <v>399</v>
      </c>
      <c r="D27" s="38">
        <v>33</v>
      </c>
      <c r="E27" s="38">
        <v>8</v>
      </c>
      <c r="F27" s="39">
        <v>11</v>
      </c>
      <c r="G27" s="26">
        <v>1</v>
      </c>
      <c r="H27" s="28">
        <v>3.5</v>
      </c>
      <c r="I27" s="28">
        <f>3+6/18</f>
        <v>3.3333333333333335</v>
      </c>
      <c r="J27" s="28">
        <v>1.5</v>
      </c>
      <c r="K27" s="28">
        <v>1</v>
      </c>
      <c r="L27" s="29">
        <f t="shared" si="2"/>
        <v>8.2706766917293228E-2</v>
      </c>
      <c r="M27" s="16">
        <f t="shared" si="3"/>
        <v>18.833333333333332</v>
      </c>
      <c r="N27" s="16">
        <f t="shared" si="4"/>
        <v>21.333333333333332</v>
      </c>
      <c r="O27" s="15">
        <f t="shared" si="5"/>
        <v>1.546875</v>
      </c>
      <c r="P27" s="16">
        <f t="shared" si="6"/>
        <v>16</v>
      </c>
      <c r="Q27" s="15">
        <f t="shared" si="7"/>
        <v>2.0625</v>
      </c>
    </row>
    <row r="28" spans="1:17" ht="16.5" customHeight="1" x14ac:dyDescent="0.2">
      <c r="A28" s="23" t="s">
        <v>53</v>
      </c>
      <c r="B28" s="24" t="s">
        <v>54</v>
      </c>
      <c r="C28" s="38">
        <v>385</v>
      </c>
      <c r="D28" s="38">
        <v>20</v>
      </c>
      <c r="E28" s="38">
        <v>8</v>
      </c>
      <c r="F28" s="39">
        <v>5</v>
      </c>
      <c r="G28" s="26">
        <v>1</v>
      </c>
      <c r="H28" s="28">
        <v>4.5</v>
      </c>
      <c r="I28" s="28">
        <v>3.5</v>
      </c>
      <c r="J28" s="28">
        <v>1</v>
      </c>
      <c r="K28" s="28"/>
      <c r="L28" s="29">
        <f t="shared" si="2"/>
        <v>5.1948051948051951E-2</v>
      </c>
      <c r="M28" s="16">
        <f t="shared" si="3"/>
        <v>14</v>
      </c>
      <c r="N28" s="16">
        <f t="shared" si="4"/>
        <v>15</v>
      </c>
      <c r="O28" s="15">
        <f t="shared" si="5"/>
        <v>1.3333333333333333</v>
      </c>
      <c r="P28" s="16">
        <f t="shared" si="6"/>
        <v>10.5</v>
      </c>
      <c r="Q28" s="15">
        <f t="shared" si="7"/>
        <v>1.9047619047619047</v>
      </c>
    </row>
    <row r="29" spans="1:17" ht="16.5" customHeight="1" x14ac:dyDescent="0.2">
      <c r="A29" s="23" t="s">
        <v>55</v>
      </c>
      <c r="B29" s="24" t="s">
        <v>97</v>
      </c>
      <c r="C29" s="38">
        <v>155</v>
      </c>
      <c r="D29" s="38">
        <v>6</v>
      </c>
      <c r="E29" s="38">
        <v>0</v>
      </c>
      <c r="F29" s="39">
        <v>1</v>
      </c>
      <c r="G29" s="26"/>
      <c r="H29" s="28">
        <v>2</v>
      </c>
      <c r="I29" s="28">
        <v>0</v>
      </c>
      <c r="J29" s="28"/>
      <c r="K29" s="28"/>
      <c r="L29" s="29">
        <f t="shared" si="2"/>
        <v>3.870967741935484E-2</v>
      </c>
      <c r="M29" s="16">
        <f t="shared" si="3"/>
        <v>3</v>
      </c>
      <c r="N29" s="16">
        <f t="shared" si="4"/>
        <v>3</v>
      </c>
      <c r="O29" s="15">
        <f t="shared" si="5"/>
        <v>2</v>
      </c>
      <c r="P29" s="16">
        <f t="shared" si="6"/>
        <v>3</v>
      </c>
      <c r="Q29" s="15">
        <f t="shared" si="7"/>
        <v>2</v>
      </c>
    </row>
    <row r="30" spans="1:17" ht="16.5" customHeight="1" x14ac:dyDescent="0.2">
      <c r="A30" s="23" t="s">
        <v>73</v>
      </c>
      <c r="B30" s="31" t="s">
        <v>74</v>
      </c>
      <c r="C30" s="38">
        <v>444</v>
      </c>
      <c r="D30" s="38">
        <v>17</v>
      </c>
      <c r="E30" s="38">
        <v>7</v>
      </c>
      <c r="F30" s="39">
        <v>7</v>
      </c>
      <c r="G30" s="26">
        <v>1</v>
      </c>
      <c r="H30" s="28">
        <v>1</v>
      </c>
      <c r="I30" s="28">
        <v>3.5</v>
      </c>
      <c r="J30" s="28">
        <v>0.5</v>
      </c>
      <c r="K30" s="28"/>
      <c r="L30" s="29">
        <f t="shared" si="2"/>
        <v>3.8288288288288286E-2</v>
      </c>
      <c r="M30" s="16">
        <f t="shared" si="3"/>
        <v>12.5</v>
      </c>
      <c r="N30" s="16">
        <f t="shared" si="4"/>
        <v>13</v>
      </c>
      <c r="O30" s="15">
        <f t="shared" si="5"/>
        <v>1.3076923076923077</v>
      </c>
      <c r="P30" s="16">
        <f t="shared" si="6"/>
        <v>8.5</v>
      </c>
      <c r="Q30" s="15">
        <f t="shared" si="7"/>
        <v>2</v>
      </c>
    </row>
    <row r="31" spans="1:17" ht="16.5" customHeight="1" x14ac:dyDescent="0.2">
      <c r="A31" s="23" t="s">
        <v>57</v>
      </c>
      <c r="B31" s="24" t="s">
        <v>58</v>
      </c>
      <c r="C31" s="38">
        <v>260</v>
      </c>
      <c r="D31" s="38">
        <v>8</v>
      </c>
      <c r="E31" s="38">
        <v>1</v>
      </c>
      <c r="F31" s="39">
        <v>4</v>
      </c>
      <c r="G31" s="26">
        <v>1</v>
      </c>
      <c r="H31" s="28">
        <v>0</v>
      </c>
      <c r="I31" s="28">
        <v>1</v>
      </c>
      <c r="J31" s="28"/>
      <c r="K31" s="28"/>
      <c r="L31" s="29">
        <f t="shared" si="2"/>
        <v>3.0769230769230771E-2</v>
      </c>
      <c r="M31" s="16">
        <f t="shared" si="3"/>
        <v>6</v>
      </c>
      <c r="N31" s="16">
        <f t="shared" si="4"/>
        <v>6</v>
      </c>
      <c r="O31" s="15">
        <f t="shared" si="5"/>
        <v>1.3333333333333333</v>
      </c>
      <c r="P31" s="16">
        <f t="shared" si="6"/>
        <v>4</v>
      </c>
      <c r="Q31" s="15">
        <f t="shared" si="7"/>
        <v>2</v>
      </c>
    </row>
    <row r="32" spans="1:17" ht="16.5" customHeight="1" x14ac:dyDescent="0.2">
      <c r="A32" s="23" t="s">
        <v>75</v>
      </c>
      <c r="B32" s="31" t="s">
        <v>88</v>
      </c>
      <c r="C32" s="38">
        <v>287</v>
      </c>
      <c r="D32" s="38">
        <v>21</v>
      </c>
      <c r="E32" s="38">
        <v>6</v>
      </c>
      <c r="F32" s="39">
        <v>7</v>
      </c>
      <c r="G32" s="26"/>
      <c r="H32" s="28">
        <v>2.5</v>
      </c>
      <c r="I32" s="28">
        <v>3</v>
      </c>
      <c r="J32" s="28">
        <v>0.5</v>
      </c>
      <c r="K32" s="28"/>
      <c r="L32" s="29">
        <f t="shared" si="2"/>
        <v>7.3170731707317069E-2</v>
      </c>
      <c r="M32" s="16">
        <f t="shared" si="3"/>
        <v>12.5</v>
      </c>
      <c r="N32" s="16">
        <f t="shared" si="4"/>
        <v>13</v>
      </c>
      <c r="O32" s="15">
        <f t="shared" si="5"/>
        <v>1.6153846153846154</v>
      </c>
      <c r="P32" s="16">
        <f t="shared" si="6"/>
        <v>10</v>
      </c>
      <c r="Q32" s="15">
        <f t="shared" si="7"/>
        <v>2.1</v>
      </c>
    </row>
    <row r="33" spans="1:17" ht="16.5" customHeight="1" x14ac:dyDescent="0.2">
      <c r="A33" s="23" t="s">
        <v>59</v>
      </c>
      <c r="B33" s="24" t="s">
        <v>60</v>
      </c>
      <c r="C33" s="38">
        <v>358</v>
      </c>
      <c r="D33" s="38">
        <v>18</v>
      </c>
      <c r="E33" s="38">
        <v>5</v>
      </c>
      <c r="F33" s="39">
        <v>7</v>
      </c>
      <c r="G33" s="26"/>
      <c r="H33" s="28">
        <v>2</v>
      </c>
      <c r="I33" s="28">
        <v>2.5</v>
      </c>
      <c r="J33" s="28"/>
      <c r="K33" s="28"/>
      <c r="L33" s="29">
        <f t="shared" si="2"/>
        <v>5.027932960893855E-2</v>
      </c>
      <c r="M33" s="16">
        <f t="shared" si="3"/>
        <v>11.5</v>
      </c>
      <c r="N33" s="16">
        <f t="shared" si="4"/>
        <v>11.5</v>
      </c>
      <c r="O33" s="15">
        <f t="shared" si="5"/>
        <v>1.5652173913043479</v>
      </c>
      <c r="P33" s="16">
        <f t="shared" si="6"/>
        <v>9</v>
      </c>
      <c r="Q33" s="15">
        <f t="shared" si="7"/>
        <v>2</v>
      </c>
    </row>
    <row r="34" spans="1:17" ht="16.5" customHeight="1" x14ac:dyDescent="0.2">
      <c r="A34" s="23" t="s">
        <v>61</v>
      </c>
      <c r="B34" s="24" t="s">
        <v>62</v>
      </c>
      <c r="C34" s="38">
        <v>382</v>
      </c>
      <c r="D34" s="38">
        <v>18</v>
      </c>
      <c r="E34" s="38">
        <v>6</v>
      </c>
      <c r="F34" s="39">
        <v>7</v>
      </c>
      <c r="G34" s="26">
        <v>1</v>
      </c>
      <c r="H34" s="28">
        <v>1.5</v>
      </c>
      <c r="I34" s="28">
        <f>3+3/18</f>
        <v>3.1666666666666665</v>
      </c>
      <c r="J34" s="28">
        <v>0.5</v>
      </c>
      <c r="K34" s="28"/>
      <c r="L34" s="29">
        <f t="shared" si="2"/>
        <v>4.712041884816754E-2</v>
      </c>
      <c r="M34" s="16">
        <f t="shared" si="3"/>
        <v>12.666666666666666</v>
      </c>
      <c r="N34" s="16">
        <f t="shared" si="4"/>
        <v>13.166666666666666</v>
      </c>
      <c r="O34" s="15">
        <f t="shared" si="5"/>
        <v>1.3670886075949367</v>
      </c>
      <c r="P34" s="16">
        <f t="shared" si="6"/>
        <v>9</v>
      </c>
      <c r="Q34" s="15">
        <f t="shared" si="7"/>
        <v>2</v>
      </c>
    </row>
    <row r="35" spans="1:17" ht="16.5" customHeight="1" x14ac:dyDescent="0.2">
      <c r="A35" s="23" t="s">
        <v>63</v>
      </c>
      <c r="B35" s="24" t="s">
        <v>98</v>
      </c>
      <c r="C35" s="38">
        <v>352</v>
      </c>
      <c r="D35" s="38">
        <v>13</v>
      </c>
      <c r="E35" s="38">
        <v>4</v>
      </c>
      <c r="F35" s="39">
        <v>4</v>
      </c>
      <c r="G35" s="26">
        <v>1</v>
      </c>
      <c r="H35" s="28">
        <v>2.5</v>
      </c>
      <c r="I35" s="28">
        <v>2</v>
      </c>
      <c r="J35" s="28"/>
      <c r="K35" s="28"/>
      <c r="L35" s="29">
        <f t="shared" si="2"/>
        <v>3.6931818181818184E-2</v>
      </c>
      <c r="M35" s="16">
        <f t="shared" si="3"/>
        <v>9.5</v>
      </c>
      <c r="N35" s="16">
        <f t="shared" si="4"/>
        <v>9.5</v>
      </c>
      <c r="O35" s="15">
        <f t="shared" si="5"/>
        <v>1.368421052631579</v>
      </c>
      <c r="P35" s="16">
        <f t="shared" si="6"/>
        <v>6.5</v>
      </c>
      <c r="Q35" s="15">
        <f t="shared" si="7"/>
        <v>2</v>
      </c>
    </row>
    <row r="36" spans="1:17" ht="16.5" customHeight="1" x14ac:dyDescent="0.2">
      <c r="A36" s="23" t="s">
        <v>65</v>
      </c>
      <c r="B36" s="24" t="s">
        <v>66</v>
      </c>
      <c r="C36" s="38">
        <v>254</v>
      </c>
      <c r="D36" s="38">
        <v>15</v>
      </c>
      <c r="E36" s="38">
        <v>2</v>
      </c>
      <c r="F36" s="39">
        <v>6</v>
      </c>
      <c r="G36" s="26"/>
      <c r="H36" s="28">
        <v>1.5</v>
      </c>
      <c r="I36" s="28">
        <v>1.5</v>
      </c>
      <c r="J36" s="28"/>
      <c r="K36" s="28"/>
      <c r="L36" s="29">
        <f t="shared" si="2"/>
        <v>5.905511811023622E-2</v>
      </c>
      <c r="M36" s="16">
        <f t="shared" si="3"/>
        <v>9</v>
      </c>
      <c r="N36" s="16">
        <f t="shared" si="4"/>
        <v>9</v>
      </c>
      <c r="O36" s="15">
        <f t="shared" si="5"/>
        <v>1.6666666666666667</v>
      </c>
      <c r="P36" s="16">
        <f t="shared" si="6"/>
        <v>7.5</v>
      </c>
      <c r="Q36" s="15">
        <f t="shared" si="7"/>
        <v>2</v>
      </c>
    </row>
    <row r="37" spans="1:17" ht="16.5" customHeight="1" x14ac:dyDescent="0.2">
      <c r="A37" s="23" t="s">
        <v>67</v>
      </c>
      <c r="B37" s="24" t="s">
        <v>68</v>
      </c>
      <c r="C37" s="38">
        <v>241</v>
      </c>
      <c r="D37" s="38">
        <v>9</v>
      </c>
      <c r="E37" s="38">
        <v>4</v>
      </c>
      <c r="F37" s="39">
        <v>5</v>
      </c>
      <c r="G37" s="26"/>
      <c r="H37" s="28">
        <v>-0.5</v>
      </c>
      <c r="I37" s="28">
        <v>2</v>
      </c>
      <c r="J37" s="28"/>
      <c r="K37" s="28"/>
      <c r="L37" s="29">
        <f t="shared" si="2"/>
        <v>3.7344398340248962E-2</v>
      </c>
      <c r="M37" s="16">
        <f t="shared" si="3"/>
        <v>6.5</v>
      </c>
      <c r="N37" s="16">
        <f t="shared" si="4"/>
        <v>6.5</v>
      </c>
      <c r="O37" s="15">
        <f t="shared" si="5"/>
        <v>1.3846153846153846</v>
      </c>
      <c r="P37" s="16">
        <f t="shared" si="6"/>
        <v>4.5</v>
      </c>
      <c r="Q37" s="15">
        <f t="shared" si="7"/>
        <v>2</v>
      </c>
    </row>
    <row r="38" spans="1:17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7" ht="14.25" customHeight="1" x14ac:dyDescent="0.2">
      <c r="A39" s="33"/>
      <c r="B39" s="32"/>
      <c r="C39" s="36"/>
      <c r="D39" s="33"/>
      <c r="E39" s="33"/>
      <c r="F39" s="33"/>
      <c r="G39" s="33"/>
      <c r="H39" s="33"/>
      <c r="I39" s="33"/>
      <c r="J39" s="33"/>
      <c r="K39" s="33"/>
      <c r="L39" s="35"/>
      <c r="M39" s="35"/>
    </row>
    <row r="40" spans="1:17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</sheetData>
  <mergeCells count="6">
    <mergeCell ref="B8:Q8"/>
    <mergeCell ref="B2:I2"/>
    <mergeCell ref="B3:I3"/>
    <mergeCell ref="B4:I4"/>
    <mergeCell ref="B5:I5"/>
    <mergeCell ref="B6:I6"/>
  </mergeCells>
  <printOptions horizontalCentered="1"/>
  <pageMargins left="0.23622047244094491" right="0.23622047244094491" top="0.78740157480314965" bottom="0.59055118110236227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836"/>
  <sheetViews>
    <sheetView topLeftCell="A20" zoomScaleNormal="100" zoomScaleSheetLayoutView="100" workbookViewId="0">
      <selection activeCell="D16" sqref="D16"/>
    </sheetView>
  </sheetViews>
  <sheetFormatPr defaultColWidth="14.42578125" defaultRowHeight="15" customHeight="1" x14ac:dyDescent="0.2"/>
  <cols>
    <col min="1" max="1" width="14.7109375" customWidth="1"/>
    <col min="2" max="2" width="33.5703125" customWidth="1"/>
    <col min="3" max="3" width="7.42578125" customWidth="1"/>
    <col min="4" max="4" width="8.7109375" customWidth="1"/>
    <col min="5" max="5" width="8.85546875" customWidth="1"/>
    <col min="6" max="6" width="8.5703125" customWidth="1"/>
    <col min="7" max="7" width="5.7109375" customWidth="1"/>
    <col min="8" max="8" width="13.42578125" customWidth="1"/>
    <col min="9" max="9" width="11.42578125" customWidth="1"/>
    <col min="10" max="10" width="11" customWidth="1"/>
    <col min="11" max="11" width="12" customWidth="1"/>
    <col min="12" max="12" width="7.42578125" customWidth="1"/>
    <col min="13" max="13" width="8.7109375" customWidth="1"/>
    <col min="14" max="14" width="8.28515625" customWidth="1"/>
    <col min="15" max="15" width="6" customWidth="1"/>
    <col min="16" max="16" width="7.42578125" customWidth="1"/>
    <col min="17" max="17" width="8.140625" customWidth="1"/>
    <col min="18" max="26" width="8.7109375" customWidth="1"/>
  </cols>
  <sheetData>
    <row r="1" spans="1:26" ht="23.25" customHeight="1" x14ac:dyDescent="0.3">
      <c r="A1" s="3"/>
      <c r="B1" s="2" t="s">
        <v>99</v>
      </c>
      <c r="C1" s="2"/>
      <c r="D1" s="2"/>
      <c r="F1" s="2" t="s">
        <v>90</v>
      </c>
      <c r="G1" s="2" t="s">
        <v>78</v>
      </c>
      <c r="H1" s="2"/>
      <c r="I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3">
      <c r="A2" s="3"/>
      <c r="B2" s="60" t="s">
        <v>100</v>
      </c>
      <c r="C2" s="55"/>
      <c r="D2" s="55"/>
      <c r="E2" s="55"/>
      <c r="F2" s="55"/>
      <c r="G2" s="55"/>
      <c r="H2" s="55"/>
      <c r="I2" s="56"/>
      <c r="J2" s="4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3">
      <c r="A3" s="3"/>
      <c r="B3" s="54" t="s">
        <v>101</v>
      </c>
      <c r="C3" s="55"/>
      <c r="D3" s="55"/>
      <c r="E3" s="55"/>
      <c r="F3" s="55"/>
      <c r="G3" s="55"/>
      <c r="H3" s="55"/>
      <c r="I3" s="56"/>
      <c r="J3" s="5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3">
      <c r="A4" s="3"/>
      <c r="B4" s="42" t="s">
        <v>102</v>
      </c>
      <c r="C4" s="42"/>
      <c r="D4" s="42"/>
      <c r="E4" s="42"/>
      <c r="F4" s="42"/>
      <c r="G4" s="42"/>
      <c r="H4" s="42"/>
      <c r="I4" s="42"/>
      <c r="J4" s="5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x14ac:dyDescent="0.3">
      <c r="A5" s="3"/>
      <c r="B5" s="54" t="s">
        <v>103</v>
      </c>
      <c r="C5" s="55"/>
      <c r="D5" s="55"/>
      <c r="E5" s="55"/>
      <c r="F5" s="55"/>
      <c r="G5" s="55"/>
      <c r="H5" s="55"/>
      <c r="I5" s="56"/>
      <c r="J5" s="5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3">
      <c r="A6" s="3"/>
      <c r="B6" s="54" t="s">
        <v>104</v>
      </c>
      <c r="C6" s="55"/>
      <c r="D6" s="55"/>
      <c r="E6" s="55"/>
      <c r="F6" s="55"/>
      <c r="G6" s="55"/>
      <c r="H6" s="55"/>
      <c r="I6" s="56"/>
      <c r="J6" s="5"/>
      <c r="K6" s="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3"/>
      <c r="X6" s="3"/>
      <c r="Y6" s="3"/>
      <c r="Z6" s="3"/>
    </row>
    <row r="7" spans="1:26" ht="9.75" customHeight="1" x14ac:dyDescent="0.3">
      <c r="A7" s="3"/>
      <c r="B7" s="5"/>
      <c r="C7" s="5"/>
      <c r="D7" s="5"/>
      <c r="E7" s="5"/>
      <c r="F7" s="5"/>
      <c r="G7" s="5"/>
      <c r="H7" s="5"/>
      <c r="I7" s="5"/>
      <c r="J7" s="5"/>
      <c r="K7" s="2"/>
      <c r="L7" s="2"/>
      <c r="M7" s="2"/>
      <c r="N7" s="2"/>
      <c r="O7" s="2"/>
      <c r="P7" s="2"/>
      <c r="Q7" s="2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3"/>
      <c r="B8" s="57" t="str">
        <f>INFANZIA!B7</f>
        <v>(1) adeguamenti precedenti, ESCLUSE le gravità (art. 3 c. 3)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3"/>
      <c r="S8" s="3"/>
      <c r="T8" s="3"/>
      <c r="U8" s="3"/>
      <c r="V8" s="3"/>
      <c r="W8" s="3"/>
      <c r="X8" s="3"/>
      <c r="Y8" s="3"/>
      <c r="Z8" s="3"/>
    </row>
    <row r="9" spans="1:26" ht="72" customHeight="1" x14ac:dyDescent="0.2">
      <c r="A9" s="3"/>
      <c r="B9" s="6" t="str">
        <f>INFANZIA!B8</f>
        <v>RIEPILOGO AMBITO PROVINCIALE</v>
      </c>
      <c r="C9" s="7" t="str">
        <f>INFANZIA!C8</f>
        <v>Alunni
Totali</v>
      </c>
      <c r="D9" s="7" t="str">
        <f>INFANZIA!D8</f>
        <v xml:space="preserve"> Alunni con disab (L.104)</v>
      </c>
      <c r="E9" s="7" t="str">
        <f>INFANZIA!E8</f>
        <v>Alunni con gravità
(art. 3 c. 3  L. 104)</v>
      </c>
      <c r="F9" s="7" t="str">
        <f>INFANZIA!F8</f>
        <v>Posti OD</v>
      </c>
      <c r="G9" s="7" t="str">
        <f>INFANZIA!G8</f>
        <v>Posti P</v>
      </c>
      <c r="H9" s="7" t="str">
        <f>INFANZIA!H8</f>
        <v>Posti OF aggiuntivi da Adeg. precedenti (1)</v>
      </c>
      <c r="I9" s="7" t="str">
        <f>INFANZIA!I8</f>
        <v>Posti OFD
da Deroghe precedenti (art. 3 c. 3)</v>
      </c>
      <c r="J9" s="7" t="str">
        <f>INFANZIA!J8</f>
        <v>Nuovi Posti OF
da Adeg. Attuale</v>
      </c>
      <c r="K9" s="8" t="str">
        <f>INFANZIA!K8</f>
        <v>Nuovi Posti OFD
da Deroghe attuali 
(art. 3 c. 3)</v>
      </c>
      <c r="L9" s="7" t="str">
        <f>INFANZIA!L8</f>
        <v>%dis</v>
      </c>
      <c r="M9" s="7" t="str">
        <f>INFANZIA!M8</f>
        <v>Totale Posti in preced.</v>
      </c>
      <c r="N9" s="7" t="str">
        <f>INFANZIA!N8</f>
        <v>Totale Posti attuali</v>
      </c>
      <c r="O9" s="9" t="str">
        <f>INFANZIA!O8</f>
        <v>dis/posto</v>
      </c>
      <c r="P9" s="9" t="str">
        <f>INFANZIA!P8</f>
        <v>posti 
no_c3 no_P</v>
      </c>
      <c r="Q9" s="9" t="str">
        <f>INFANZIA!Q8</f>
        <v>dis/posto  (no deroghe e P)</v>
      </c>
      <c r="R9" s="3"/>
      <c r="S9" s="3"/>
      <c r="T9" s="3"/>
      <c r="U9" s="3"/>
      <c r="V9" s="3"/>
      <c r="W9" s="3"/>
      <c r="X9" s="3"/>
      <c r="Y9" s="3"/>
      <c r="Z9" s="3"/>
    </row>
    <row r="10" spans="1:26" ht="23.25" customHeight="1" x14ac:dyDescent="0.2">
      <c r="A10" s="3"/>
      <c r="B10" s="10" t="str">
        <f>"TOTALE  n. "&amp;COUNTIF(B13:B1750,"&lt;&gt;")&amp;  " istituti"</f>
        <v>TOTALE  n. 13 istituti</v>
      </c>
      <c r="C10" s="11">
        <f t="shared" ref="C10:K10" si="0">SUM(C13:C25)</f>
        <v>12596</v>
      </c>
      <c r="D10" s="11">
        <f t="shared" si="0"/>
        <v>531</v>
      </c>
      <c r="E10" s="11">
        <f t="shared" si="0"/>
        <v>120</v>
      </c>
      <c r="F10" s="12">
        <f t="shared" si="0"/>
        <v>158</v>
      </c>
      <c r="G10" s="12">
        <f t="shared" si="0"/>
        <v>8</v>
      </c>
      <c r="H10" s="12">
        <f t="shared" si="0"/>
        <v>106</v>
      </c>
      <c r="I10" s="12">
        <f t="shared" si="0"/>
        <v>64</v>
      </c>
      <c r="J10" s="12">
        <f t="shared" si="0"/>
        <v>1.5</v>
      </c>
      <c r="K10" s="13">
        <f t="shared" si="0"/>
        <v>0</v>
      </c>
      <c r="L10" s="14">
        <f>IF(C10&gt;0,D10/C10,"")</f>
        <v>4.2156240076214671E-2</v>
      </c>
      <c r="M10" s="12">
        <f>IF(SUM(F10:I10)&gt;0,SUM(F10:I10),"")</f>
        <v>336</v>
      </c>
      <c r="N10" s="12">
        <f>IF(SUM(F10:K10)&gt;0,SUM(F10:K10),"")</f>
        <v>337.5</v>
      </c>
      <c r="O10" s="15">
        <f>IF(M10&lt;&gt;"",D10/N10,"")</f>
        <v>1.5733333333333333</v>
      </c>
      <c r="P10" s="16">
        <f>IF(F10+H10+J10&gt;0,F10+H10+J10,"")</f>
        <v>265.5</v>
      </c>
      <c r="Q10" s="15">
        <f>IF(P10&lt;&gt;"",D10/P10,"")</f>
        <v>2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9.75" customHeight="1" x14ac:dyDescent="0.25">
      <c r="A11" s="3"/>
      <c r="B11" s="17"/>
      <c r="C11" s="17"/>
      <c r="D11" s="18"/>
      <c r="E11" s="18"/>
      <c r="F11" s="18"/>
      <c r="G11" s="19"/>
      <c r="H11" s="20"/>
      <c r="I11" s="20"/>
      <c r="J11" s="21"/>
      <c r="K11" s="21"/>
      <c r="L11" s="18"/>
      <c r="M11" s="20"/>
      <c r="N11" s="20"/>
      <c r="O11" s="20"/>
      <c r="P11" s="20"/>
      <c r="Q11" s="17"/>
      <c r="R11" s="3"/>
      <c r="S11" s="3"/>
      <c r="T11" s="3"/>
      <c r="U11" s="3"/>
      <c r="V11" s="3"/>
      <c r="W11" s="3"/>
      <c r="X11" s="3"/>
      <c r="Y11" s="3"/>
      <c r="Z11" s="3"/>
    </row>
    <row r="12" spans="1:26" ht="72.75" customHeight="1" x14ac:dyDescent="0.2">
      <c r="A12" s="22" t="str">
        <f>INFANZIA!A11</f>
        <v>CODICE MECCAN.</v>
      </c>
      <c r="B12" s="6" t="s">
        <v>26</v>
      </c>
      <c r="C12" s="7" t="str">
        <f t="shared" ref="C12:Q12" si="1">C9</f>
        <v>Alunni
Totali</v>
      </c>
      <c r="D12" s="7" t="str">
        <f t="shared" si="1"/>
        <v xml:space="preserve"> Alunni con disab (L.104)</v>
      </c>
      <c r="E12" s="7" t="str">
        <f t="shared" si="1"/>
        <v>Alunni con gravità
(art. 3 c. 3  L. 104)</v>
      </c>
      <c r="F12" s="7" t="str">
        <f t="shared" si="1"/>
        <v>Posti OD</v>
      </c>
      <c r="G12" s="7" t="str">
        <f t="shared" si="1"/>
        <v>Posti P</v>
      </c>
      <c r="H12" s="7" t="str">
        <f t="shared" si="1"/>
        <v>Posti OF aggiuntivi da Adeg. precedenti (1)</v>
      </c>
      <c r="I12" s="7" t="str">
        <f t="shared" si="1"/>
        <v>Posti OFD
da Deroghe precedenti (art. 3 c. 3)</v>
      </c>
      <c r="J12" s="7" t="str">
        <f t="shared" si="1"/>
        <v>Nuovi Posti OF
da Adeg. Attuale</v>
      </c>
      <c r="K12" s="7" t="str">
        <f t="shared" si="1"/>
        <v>Nuovi Posti OFD
da Deroghe attuali 
(art. 3 c. 3)</v>
      </c>
      <c r="L12" s="7" t="str">
        <f t="shared" si="1"/>
        <v>%dis</v>
      </c>
      <c r="M12" s="7" t="str">
        <f t="shared" si="1"/>
        <v>Totale Posti in preced.</v>
      </c>
      <c r="N12" s="7" t="str">
        <f t="shared" si="1"/>
        <v>Totale Posti attuali</v>
      </c>
      <c r="O12" s="9" t="str">
        <f t="shared" si="1"/>
        <v>dis/posto</v>
      </c>
      <c r="P12" s="9" t="str">
        <f t="shared" si="1"/>
        <v>posti 
no_c3 no_P</v>
      </c>
      <c r="Q12" s="9" t="str">
        <f t="shared" si="1"/>
        <v>dis/posto  (no deroghe e P)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 x14ac:dyDescent="0.2">
      <c r="A13" s="23" t="s">
        <v>105</v>
      </c>
      <c r="B13" s="24" t="s">
        <v>106</v>
      </c>
      <c r="C13" s="25">
        <v>351</v>
      </c>
      <c r="D13" s="25">
        <v>15</v>
      </c>
      <c r="E13" s="25">
        <v>6</v>
      </c>
      <c r="F13" s="26">
        <v>4</v>
      </c>
      <c r="G13" s="26">
        <v>0</v>
      </c>
      <c r="H13" s="27">
        <v>3.5</v>
      </c>
      <c r="I13" s="28">
        <v>3</v>
      </c>
      <c r="J13" s="27"/>
      <c r="K13" s="28"/>
      <c r="L13" s="29">
        <f t="shared" ref="L13:L25" si="2">IF(C13&gt;0,D13/C13,"")</f>
        <v>4.2735042735042736E-2</v>
      </c>
      <c r="M13" s="16">
        <f t="shared" ref="M13:M16" si="3">IF(SUM(F13:I13)&gt;0,SUM(F13:I13),"")</f>
        <v>10.5</v>
      </c>
      <c r="N13" s="16">
        <f t="shared" ref="N13:N25" si="4">IF(SUM(F13:K13)&gt;0,SUM(F13:K13),"")</f>
        <v>10.5</v>
      </c>
      <c r="O13" s="15">
        <f t="shared" ref="O13:O25" si="5">IF(M13&lt;&gt;"",D13/N13,"")</f>
        <v>1.4285714285714286</v>
      </c>
      <c r="P13" s="16">
        <f t="shared" ref="P13:P25" si="6">IF(F13+H13+J13&gt;0,F13+H13+J13,"")</f>
        <v>7.5</v>
      </c>
      <c r="Q13" s="15">
        <f t="shared" ref="Q13:Q25" si="7">IF(P13&lt;&gt;"",D13/P13,"")</f>
        <v>2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 x14ac:dyDescent="0.2">
      <c r="A14" s="23" t="s">
        <v>107</v>
      </c>
      <c r="B14" s="24" t="s">
        <v>108</v>
      </c>
      <c r="C14" s="25">
        <v>314</v>
      </c>
      <c r="D14" s="25">
        <v>42</v>
      </c>
      <c r="E14" s="25">
        <v>11</v>
      </c>
      <c r="F14" s="26">
        <v>13</v>
      </c>
      <c r="G14" s="26">
        <v>1</v>
      </c>
      <c r="H14" s="28">
        <v>7</v>
      </c>
      <c r="I14" s="28">
        <v>6</v>
      </c>
      <c r="J14" s="28">
        <v>0.5</v>
      </c>
      <c r="K14" s="28"/>
      <c r="L14" s="29">
        <f t="shared" si="2"/>
        <v>0.13375796178343949</v>
      </c>
      <c r="M14" s="16">
        <f t="shared" si="3"/>
        <v>27</v>
      </c>
      <c r="N14" s="16">
        <f t="shared" si="4"/>
        <v>27.5</v>
      </c>
      <c r="O14" s="15">
        <f t="shared" si="5"/>
        <v>1.5272727272727273</v>
      </c>
      <c r="P14" s="16">
        <f t="shared" si="6"/>
        <v>20.5</v>
      </c>
      <c r="Q14" s="15">
        <f t="shared" si="7"/>
        <v>2.0487804878048781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 x14ac:dyDescent="0.2">
      <c r="A15" s="23" t="s">
        <v>109</v>
      </c>
      <c r="B15" s="24" t="s">
        <v>110</v>
      </c>
      <c r="C15" s="25">
        <v>763</v>
      </c>
      <c r="D15" s="25">
        <v>33</v>
      </c>
      <c r="E15" s="25">
        <v>4</v>
      </c>
      <c r="F15" s="26">
        <v>9</v>
      </c>
      <c r="G15" s="26">
        <v>0</v>
      </c>
      <c r="H15" s="28">
        <v>7.5</v>
      </c>
      <c r="I15" s="28">
        <v>2</v>
      </c>
      <c r="J15" s="28"/>
      <c r="K15" s="28"/>
      <c r="L15" s="29">
        <f t="shared" si="2"/>
        <v>4.3250327653997382E-2</v>
      </c>
      <c r="M15" s="16">
        <f t="shared" si="3"/>
        <v>18.5</v>
      </c>
      <c r="N15" s="16">
        <f t="shared" si="4"/>
        <v>18.5</v>
      </c>
      <c r="O15" s="15">
        <f t="shared" si="5"/>
        <v>1.7837837837837838</v>
      </c>
      <c r="P15" s="16">
        <f t="shared" si="6"/>
        <v>16.5</v>
      </c>
      <c r="Q15" s="15">
        <f t="shared" si="7"/>
        <v>2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18" customHeight="1" x14ac:dyDescent="0.2">
      <c r="A16" s="23" t="s">
        <v>111</v>
      </c>
      <c r="B16" s="24" t="s">
        <v>112</v>
      </c>
      <c r="C16" s="25">
        <v>886</v>
      </c>
      <c r="D16" s="25">
        <v>40</v>
      </c>
      <c r="E16" s="25">
        <v>11</v>
      </c>
      <c r="F16" s="26">
        <v>15</v>
      </c>
      <c r="G16" s="26">
        <v>1</v>
      </c>
      <c r="H16" s="28">
        <v>6</v>
      </c>
      <c r="I16" s="28">
        <v>5.5</v>
      </c>
      <c r="J16" s="28"/>
      <c r="K16" s="28"/>
      <c r="L16" s="29">
        <f t="shared" si="2"/>
        <v>4.5146726862302484E-2</v>
      </c>
      <c r="M16" s="16">
        <f t="shared" si="3"/>
        <v>27.5</v>
      </c>
      <c r="N16" s="16">
        <f t="shared" si="4"/>
        <v>27.5</v>
      </c>
      <c r="O16" s="15">
        <f t="shared" si="5"/>
        <v>1.4545454545454546</v>
      </c>
      <c r="P16" s="16">
        <f t="shared" si="6"/>
        <v>21</v>
      </c>
      <c r="Q16" s="15">
        <f t="shared" si="7"/>
        <v>1.9047619047619047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ht="23.25" customHeight="1" x14ac:dyDescent="0.2">
      <c r="A17" s="23" t="s">
        <v>113</v>
      </c>
      <c r="B17" s="24" t="s">
        <v>114</v>
      </c>
      <c r="C17" s="25">
        <v>791</v>
      </c>
      <c r="D17" s="25">
        <v>2</v>
      </c>
      <c r="E17" s="25">
        <v>1</v>
      </c>
      <c r="F17" s="26">
        <v>0</v>
      </c>
      <c r="G17" s="26">
        <v>0</v>
      </c>
      <c r="H17" s="28">
        <v>1</v>
      </c>
      <c r="I17" s="28">
        <v>0.5</v>
      </c>
      <c r="J17" s="28"/>
      <c r="K17" s="28"/>
      <c r="L17" s="29">
        <f t="shared" si="2"/>
        <v>2.5284450063211127E-3</v>
      </c>
      <c r="M17" s="16">
        <v>0</v>
      </c>
      <c r="N17" s="16">
        <f t="shared" si="4"/>
        <v>1.5</v>
      </c>
      <c r="O17" s="15">
        <f t="shared" si="5"/>
        <v>1.3333333333333333</v>
      </c>
      <c r="P17" s="16">
        <f t="shared" si="6"/>
        <v>1</v>
      </c>
      <c r="Q17" s="15">
        <f t="shared" si="7"/>
        <v>2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18" customHeight="1" x14ac:dyDescent="0.2">
      <c r="A18" s="23" t="s">
        <v>115</v>
      </c>
      <c r="B18" s="24" t="s">
        <v>116</v>
      </c>
      <c r="C18" s="25">
        <v>1084</v>
      </c>
      <c r="D18" s="25">
        <v>11</v>
      </c>
      <c r="E18" s="25">
        <v>8</v>
      </c>
      <c r="F18" s="26">
        <v>5</v>
      </c>
      <c r="G18" s="26">
        <v>0</v>
      </c>
      <c r="H18" s="28">
        <v>0.5</v>
      </c>
      <c r="I18" s="28">
        <v>3.5</v>
      </c>
      <c r="J18" s="28"/>
      <c r="K18" s="28"/>
      <c r="L18" s="29">
        <f t="shared" si="2"/>
        <v>1.014760147601476E-2</v>
      </c>
      <c r="M18" s="16">
        <f t="shared" ref="M18:M23" si="8">IF(SUM(F18:I18)&gt;0,SUM(F18:I18),"")</f>
        <v>9</v>
      </c>
      <c r="N18" s="16">
        <f t="shared" si="4"/>
        <v>9</v>
      </c>
      <c r="O18" s="15">
        <f t="shared" si="5"/>
        <v>1.2222222222222223</v>
      </c>
      <c r="P18" s="16">
        <f t="shared" si="6"/>
        <v>5.5</v>
      </c>
      <c r="Q18" s="15">
        <f t="shared" si="7"/>
        <v>2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 x14ac:dyDescent="0.2">
      <c r="A19" s="23" t="s">
        <v>117</v>
      </c>
      <c r="B19" s="24" t="s">
        <v>118</v>
      </c>
      <c r="C19" s="25">
        <v>1349</v>
      </c>
      <c r="D19" s="25">
        <v>37</v>
      </c>
      <c r="E19" s="25">
        <v>8</v>
      </c>
      <c r="F19" s="28">
        <v>10</v>
      </c>
      <c r="G19" s="28">
        <v>0</v>
      </c>
      <c r="H19" s="28">
        <v>8.5</v>
      </c>
      <c r="I19" s="28">
        <v>4.5</v>
      </c>
      <c r="J19" s="28"/>
      <c r="K19" s="28"/>
      <c r="L19" s="29">
        <f t="shared" si="2"/>
        <v>2.7427724240177909E-2</v>
      </c>
      <c r="M19" s="16">
        <f t="shared" si="8"/>
        <v>23</v>
      </c>
      <c r="N19" s="16">
        <f t="shared" si="4"/>
        <v>23</v>
      </c>
      <c r="O19" s="15">
        <f t="shared" si="5"/>
        <v>1.6086956521739131</v>
      </c>
      <c r="P19" s="16">
        <f t="shared" si="6"/>
        <v>18.5</v>
      </c>
      <c r="Q19" s="15">
        <f t="shared" si="7"/>
        <v>2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 x14ac:dyDescent="0.2">
      <c r="A20" s="23" t="s">
        <v>119</v>
      </c>
      <c r="B20" s="24" t="s">
        <v>120</v>
      </c>
      <c r="C20" s="25">
        <v>1370</v>
      </c>
      <c r="D20" s="25">
        <v>80</v>
      </c>
      <c r="E20" s="25">
        <v>27</v>
      </c>
      <c r="F20" s="26">
        <v>27</v>
      </c>
      <c r="G20" s="26">
        <v>2</v>
      </c>
      <c r="H20" s="28">
        <v>13</v>
      </c>
      <c r="I20" s="28">
        <v>14.5</v>
      </c>
      <c r="J20" s="28"/>
      <c r="K20" s="28"/>
      <c r="L20" s="29">
        <f t="shared" si="2"/>
        <v>5.8394160583941604E-2</v>
      </c>
      <c r="M20" s="16">
        <f t="shared" si="8"/>
        <v>56.5</v>
      </c>
      <c r="N20" s="16">
        <f t="shared" si="4"/>
        <v>56.5</v>
      </c>
      <c r="O20" s="15">
        <f t="shared" si="5"/>
        <v>1.415929203539823</v>
      </c>
      <c r="P20" s="16">
        <f t="shared" si="6"/>
        <v>40</v>
      </c>
      <c r="Q20" s="15">
        <f t="shared" si="7"/>
        <v>2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8" customHeight="1" x14ac:dyDescent="0.2">
      <c r="A21" s="23" t="s">
        <v>121</v>
      </c>
      <c r="B21" s="24" t="s">
        <v>122</v>
      </c>
      <c r="C21" s="25">
        <v>1387</v>
      </c>
      <c r="D21" s="25">
        <v>124</v>
      </c>
      <c r="E21" s="25">
        <v>16</v>
      </c>
      <c r="F21" s="26">
        <v>34</v>
      </c>
      <c r="G21" s="26">
        <v>2</v>
      </c>
      <c r="H21" s="28">
        <v>27</v>
      </c>
      <c r="I21" s="28">
        <v>10</v>
      </c>
      <c r="J21" s="28">
        <v>0.5</v>
      </c>
      <c r="K21" s="28"/>
      <c r="L21" s="29">
        <f t="shared" si="2"/>
        <v>8.9401586157173751E-2</v>
      </c>
      <c r="M21" s="16">
        <f t="shared" si="8"/>
        <v>73</v>
      </c>
      <c r="N21" s="16">
        <f t="shared" si="4"/>
        <v>73.5</v>
      </c>
      <c r="O21" s="15">
        <f t="shared" si="5"/>
        <v>1.6870748299319729</v>
      </c>
      <c r="P21" s="16">
        <f t="shared" si="6"/>
        <v>61.5</v>
      </c>
      <c r="Q21" s="15">
        <f t="shared" si="7"/>
        <v>2.0162601626016259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 x14ac:dyDescent="0.2">
      <c r="A22" s="23" t="s">
        <v>123</v>
      </c>
      <c r="B22" s="24" t="s">
        <v>124</v>
      </c>
      <c r="C22" s="25">
        <v>706</v>
      </c>
      <c r="D22" s="25">
        <v>64</v>
      </c>
      <c r="E22" s="25">
        <v>12</v>
      </c>
      <c r="F22" s="28">
        <v>16</v>
      </c>
      <c r="G22" s="28">
        <v>1</v>
      </c>
      <c r="H22" s="28">
        <v>15.5</v>
      </c>
      <c r="I22" s="28">
        <v>6</v>
      </c>
      <c r="J22" s="28">
        <v>0.5</v>
      </c>
      <c r="K22" s="28"/>
      <c r="L22" s="29">
        <f t="shared" si="2"/>
        <v>9.0651558073654395E-2</v>
      </c>
      <c r="M22" s="16">
        <f t="shared" si="8"/>
        <v>38.5</v>
      </c>
      <c r="N22" s="16">
        <f t="shared" si="4"/>
        <v>39</v>
      </c>
      <c r="O22" s="15">
        <f t="shared" si="5"/>
        <v>1.641025641025641</v>
      </c>
      <c r="P22" s="16">
        <f t="shared" si="6"/>
        <v>32</v>
      </c>
      <c r="Q22" s="15">
        <f t="shared" si="7"/>
        <v>2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18" customHeight="1" x14ac:dyDescent="0.2">
      <c r="A23" s="23" t="s">
        <v>125</v>
      </c>
      <c r="B23" s="24" t="s">
        <v>126</v>
      </c>
      <c r="C23" s="25">
        <v>974</v>
      </c>
      <c r="D23" s="25">
        <v>45</v>
      </c>
      <c r="E23" s="25">
        <v>12</v>
      </c>
      <c r="F23" s="26">
        <v>12</v>
      </c>
      <c r="G23" s="26">
        <v>1</v>
      </c>
      <c r="H23" s="28">
        <v>10.5</v>
      </c>
      <c r="I23" s="28">
        <v>6</v>
      </c>
      <c r="J23" s="28"/>
      <c r="K23" s="28"/>
      <c r="L23" s="29">
        <f t="shared" si="2"/>
        <v>4.6201232032854207E-2</v>
      </c>
      <c r="M23" s="16">
        <f t="shared" si="8"/>
        <v>29.5</v>
      </c>
      <c r="N23" s="16">
        <f t="shared" si="4"/>
        <v>29.5</v>
      </c>
      <c r="O23" s="15">
        <f t="shared" si="5"/>
        <v>1.5254237288135593</v>
      </c>
      <c r="P23" s="16">
        <f t="shared" si="6"/>
        <v>22.5</v>
      </c>
      <c r="Q23" s="15">
        <f t="shared" si="7"/>
        <v>2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24.75" customHeight="1" x14ac:dyDescent="0.2">
      <c r="A24" s="23" t="s">
        <v>127</v>
      </c>
      <c r="B24" s="24" t="s">
        <v>128</v>
      </c>
      <c r="C24" s="25">
        <v>1027</v>
      </c>
      <c r="D24" s="25">
        <v>1</v>
      </c>
      <c r="E24" s="25">
        <v>0</v>
      </c>
      <c r="F24" s="28">
        <v>0</v>
      </c>
      <c r="G24" s="28">
        <v>0</v>
      </c>
      <c r="H24" s="28">
        <v>0.5</v>
      </c>
      <c r="I24" s="28">
        <v>0</v>
      </c>
      <c r="J24" s="28"/>
      <c r="K24" s="28"/>
      <c r="L24" s="29">
        <f t="shared" si="2"/>
        <v>9.7370983446932818E-4</v>
      </c>
      <c r="M24" s="16">
        <v>0</v>
      </c>
      <c r="N24" s="16">
        <f t="shared" si="4"/>
        <v>0.5</v>
      </c>
      <c r="O24" s="15">
        <f t="shared" si="5"/>
        <v>2</v>
      </c>
      <c r="P24" s="16">
        <f t="shared" si="6"/>
        <v>0.5</v>
      </c>
      <c r="Q24" s="15">
        <f t="shared" si="7"/>
        <v>2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24.75" customHeight="1" x14ac:dyDescent="0.2">
      <c r="A25" s="23" t="s">
        <v>129</v>
      </c>
      <c r="B25" s="24" t="s">
        <v>130</v>
      </c>
      <c r="C25" s="25">
        <v>1594</v>
      </c>
      <c r="D25" s="25">
        <v>37</v>
      </c>
      <c r="E25" s="25">
        <v>4</v>
      </c>
      <c r="F25" s="26">
        <v>13</v>
      </c>
      <c r="G25" s="26">
        <v>0</v>
      </c>
      <c r="H25" s="28">
        <v>5.5</v>
      </c>
      <c r="I25" s="28">
        <v>2.5</v>
      </c>
      <c r="J25" s="28"/>
      <c r="K25" s="28"/>
      <c r="L25" s="29">
        <f t="shared" si="2"/>
        <v>2.3212045169385194E-2</v>
      </c>
      <c r="M25" s="16">
        <f>IF(SUM(F25:I25)&gt;0,SUM(F25:I25),"")</f>
        <v>21</v>
      </c>
      <c r="N25" s="16">
        <f t="shared" si="4"/>
        <v>21</v>
      </c>
      <c r="O25" s="15">
        <f t="shared" si="5"/>
        <v>1.7619047619047619</v>
      </c>
      <c r="P25" s="16">
        <f t="shared" si="6"/>
        <v>18.5</v>
      </c>
      <c r="Q25" s="15">
        <f t="shared" si="7"/>
        <v>2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</sheetData>
  <mergeCells count="5">
    <mergeCell ref="B2:I2"/>
    <mergeCell ref="B3:I3"/>
    <mergeCell ref="B5:I5"/>
    <mergeCell ref="B6:I6"/>
    <mergeCell ref="B8:Q8"/>
  </mergeCells>
  <pageMargins left="0.35433070866141736" right="0.35433070866141736" top="0.78740157480314965" bottom="0.59055118110236227" header="0" footer="0"/>
  <pageSetup paperSize="9"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29"/>
  <sheetViews>
    <sheetView tabSelected="1" zoomScaleNormal="100" workbookViewId="0">
      <selection activeCell="L18" sqref="L18"/>
    </sheetView>
  </sheetViews>
  <sheetFormatPr defaultColWidth="14.42578125" defaultRowHeight="15" customHeight="1" x14ac:dyDescent="0.2"/>
  <cols>
    <col min="1" max="1" width="10" customWidth="1"/>
    <col min="2" max="2" width="20.7109375" customWidth="1"/>
    <col min="3" max="3" width="9.42578125" customWidth="1"/>
    <col min="4" max="4" width="10" customWidth="1"/>
    <col min="5" max="5" width="9.7109375" customWidth="1"/>
    <col min="6" max="6" width="7.140625" customWidth="1"/>
    <col min="7" max="7" width="5.7109375" customWidth="1"/>
    <col min="8" max="8" width="10.7109375" customWidth="1"/>
    <col min="9" max="9" width="11.140625" customWidth="1"/>
    <col min="10" max="10" width="11" customWidth="1"/>
    <col min="11" max="11" width="12.7109375" customWidth="1"/>
    <col min="12" max="12" width="12.28515625" customWidth="1"/>
    <col min="13" max="13" width="8" customWidth="1"/>
    <col min="14" max="14" width="7.28515625" customWidth="1"/>
    <col min="15" max="15" width="8.5703125" customWidth="1"/>
    <col min="16" max="16" width="6.28515625" customWidth="1"/>
    <col min="17" max="17" width="7.7109375" customWidth="1"/>
  </cols>
  <sheetData>
    <row r="1" spans="1:17" ht="23.25" customHeight="1" x14ac:dyDescent="0.3">
      <c r="A1" s="3"/>
      <c r="B1" s="2" t="s">
        <v>131</v>
      </c>
      <c r="C1" s="2"/>
      <c r="D1" s="2"/>
      <c r="E1" s="2"/>
      <c r="F1" s="2"/>
      <c r="G1" s="2"/>
      <c r="H1" s="2"/>
      <c r="I1" s="2"/>
      <c r="J1" s="2" t="s">
        <v>132</v>
      </c>
      <c r="K1" s="2"/>
      <c r="L1" s="2"/>
      <c r="M1" s="2"/>
      <c r="N1" s="2"/>
      <c r="O1" s="2"/>
      <c r="P1" s="2"/>
      <c r="Q1" s="2"/>
    </row>
    <row r="2" spans="1:17" ht="23.25" customHeight="1" x14ac:dyDescent="0.3">
      <c r="A2" s="3"/>
      <c r="B2" s="43" t="str">
        <f>INFANZIA!B7</f>
        <v>(1) adeguamenti precedenti, ESCLUSE le gravità (art. 3 c. 3)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3"/>
    </row>
    <row r="3" spans="1:17" ht="73.5" customHeight="1" x14ac:dyDescent="0.2">
      <c r="A3" s="3"/>
      <c r="B3" s="22" t="s">
        <v>9</v>
      </c>
      <c r="C3" s="7" t="str">
        <f>INFANZIA!C8</f>
        <v>Alunni
Totali</v>
      </c>
      <c r="D3" s="7" t="str">
        <f>INFANZIA!D8</f>
        <v xml:space="preserve"> Alunni con disab (L.104)</v>
      </c>
      <c r="E3" s="7" t="str">
        <f>INFANZIA!E8</f>
        <v>Alunni con gravità
(art. 3 c. 3  L. 104)</v>
      </c>
      <c r="F3" s="7" t="str">
        <f>INFANZIA!F8</f>
        <v>Posti OD</v>
      </c>
      <c r="G3" s="7" t="str">
        <f>INFANZIA!G8</f>
        <v>Posti P</v>
      </c>
      <c r="H3" s="7" t="str">
        <f>INFANZIA!H8</f>
        <v>Posti OF aggiuntivi da Adeg. precedenti (1)</v>
      </c>
      <c r="I3" s="7" t="str">
        <f>INFANZIA!I8</f>
        <v>Posti OFD
da Deroghe precedenti (art. 3 c. 3)</v>
      </c>
      <c r="J3" s="7" t="str">
        <f>INFANZIA!J8</f>
        <v>Nuovi Posti OF
da Adeg. Attuale</v>
      </c>
      <c r="K3" s="7" t="str">
        <f>INFANZIA!K8</f>
        <v>Nuovi Posti OFD
da Deroghe attuali 
(art. 3 c. 3)</v>
      </c>
      <c r="L3" s="7" t="str">
        <f>INFANZIA!L8</f>
        <v>%dis</v>
      </c>
      <c r="M3" s="7" t="str">
        <f>INFANZIA!M8</f>
        <v>Totale Posti in preced.</v>
      </c>
      <c r="N3" s="7" t="str">
        <f>INFANZIA!N8</f>
        <v>Totale Posti attuali</v>
      </c>
      <c r="O3" s="9" t="str">
        <f>INFANZIA!O8</f>
        <v>dis/posto</v>
      </c>
      <c r="P3" s="9" t="str">
        <f>INFANZIA!P8</f>
        <v>posti 
no_c3 no_P</v>
      </c>
      <c r="Q3" s="9" t="str">
        <f>INFANZIA!Q8</f>
        <v>dis/posto  (no deroghe e P)</v>
      </c>
    </row>
    <row r="4" spans="1:17" ht="17.25" customHeight="1" x14ac:dyDescent="0.2">
      <c r="A4" s="45" t="s">
        <v>133</v>
      </c>
      <c r="B4" s="45" t="str">
        <f>INFANZIA!B9</f>
        <v>TOTALE  n. 25 istituti</v>
      </c>
      <c r="C4" s="46">
        <f>INFANZIA!C9</f>
        <v>4060</v>
      </c>
      <c r="D4" s="46">
        <f>INFANZIA!D9</f>
        <v>91</v>
      </c>
      <c r="E4" s="46">
        <f>INFANZIA!E9</f>
        <v>69</v>
      </c>
      <c r="F4" s="47">
        <f>INFANZIA!F9</f>
        <v>18</v>
      </c>
      <c r="G4" s="47">
        <f>INFANZIA!G9</f>
        <v>0</v>
      </c>
      <c r="H4" s="47">
        <f>INFANZIA!H9</f>
        <v>22.96</v>
      </c>
      <c r="I4" s="47">
        <f>INFANZIA!I9</f>
        <v>33.019999999999996</v>
      </c>
      <c r="J4" s="47">
        <f>INFANZIA!J9</f>
        <v>4.4800000000000004</v>
      </c>
      <c r="K4" s="47">
        <f>INFANZIA!K9</f>
        <v>2</v>
      </c>
      <c r="L4" s="29">
        <f>INFANZIA!L9</f>
        <v>2.2413793103448276E-2</v>
      </c>
      <c r="M4" s="47">
        <f>INFANZIA!M9</f>
        <v>73.97999999999999</v>
      </c>
      <c r="N4" s="47">
        <f>INFANZIA!N9</f>
        <v>80.459999999999994</v>
      </c>
      <c r="O4" s="47">
        <f>INFANZIA!O9</f>
        <v>1.1309967685806612</v>
      </c>
      <c r="P4" s="47">
        <f>INFANZIA!P9</f>
        <v>45.44</v>
      </c>
      <c r="Q4" s="15">
        <f>INFANZIA!Q9</f>
        <v>2.0026408450704225</v>
      </c>
    </row>
    <row r="5" spans="1:17" ht="15" customHeight="1" x14ac:dyDescent="0.2">
      <c r="A5" s="45" t="s">
        <v>134</v>
      </c>
      <c r="B5" s="45" t="str">
        <f>PRIMARIA!B10</f>
        <v>TOTALE  n. 25 istituti</v>
      </c>
      <c r="C5" s="46">
        <f>PRIMARIA!C10</f>
        <v>9796</v>
      </c>
      <c r="D5" s="46">
        <f>PRIMARIA!D10</f>
        <v>465</v>
      </c>
      <c r="E5" s="46">
        <f>PRIMARIA!E10</f>
        <v>251</v>
      </c>
      <c r="F5" s="47">
        <f>PRIMARIA!F10</f>
        <v>159</v>
      </c>
      <c r="G5" s="47">
        <f>PRIMARIA!G10</f>
        <v>8</v>
      </c>
      <c r="H5" s="47">
        <f>PRIMARIA!H10</f>
        <v>60</v>
      </c>
      <c r="I5" s="47">
        <f>PRIMARIA!I10</f>
        <v>124</v>
      </c>
      <c r="J5" s="47">
        <f>PRIMARIA!J10</f>
        <v>12.954545454545455</v>
      </c>
      <c r="K5" s="47">
        <f>PRIMARIA!K10</f>
        <v>1.5</v>
      </c>
      <c r="L5" s="29">
        <f>PRIMARIA!L10</f>
        <v>4.746835443037975E-2</v>
      </c>
      <c r="M5" s="47">
        <f>PRIMARIA!M10</f>
        <v>351</v>
      </c>
      <c r="N5" s="47">
        <f>PRIMARIA!N10</f>
        <v>365.45454545454544</v>
      </c>
      <c r="O5" s="47">
        <f>PRIMARIA!O10</f>
        <v>1.2723880597014925</v>
      </c>
      <c r="P5" s="47">
        <f>PRIMARIA!P10</f>
        <v>231.95454545454547</v>
      </c>
      <c r="Q5" s="15">
        <f>PRIMARIA!Q10</f>
        <v>2.0047031158142268</v>
      </c>
    </row>
    <row r="6" spans="1:17" ht="12.75" customHeight="1" x14ac:dyDescent="0.2">
      <c r="A6" s="45" t="s">
        <v>135</v>
      </c>
      <c r="B6" s="45" t="str">
        <f>'I GRADO'!B10</f>
        <v>TOTALE  n. 25 istituti</v>
      </c>
      <c r="C6" s="46">
        <f>'I GRADO'!C10</f>
        <v>6971</v>
      </c>
      <c r="D6" s="46">
        <f>'I GRADO'!D10</f>
        <v>337</v>
      </c>
      <c r="E6" s="46">
        <f>'I GRADO'!E10</f>
        <v>107</v>
      </c>
      <c r="F6" s="47">
        <f>'I GRADO'!F10</f>
        <v>120</v>
      </c>
      <c r="G6" s="47">
        <f>'I GRADO'!G10</f>
        <v>9</v>
      </c>
      <c r="H6" s="47">
        <f>'I GRADO'!H10</f>
        <v>41.5</v>
      </c>
      <c r="I6" s="47">
        <f>'I GRADO'!I10</f>
        <v>53.5</v>
      </c>
      <c r="J6" s="47">
        <f>'I GRADO'!J10</f>
        <v>6.5</v>
      </c>
      <c r="K6" s="47">
        <f>'I GRADO'!K10</f>
        <v>2</v>
      </c>
      <c r="L6" s="29">
        <f>'I GRADO'!L10</f>
        <v>4.8343135848515274E-2</v>
      </c>
      <c r="M6" s="47">
        <f>'I GRADO'!M10</f>
        <v>224</v>
      </c>
      <c r="N6" s="47">
        <f>'I GRADO'!N10</f>
        <v>232.5</v>
      </c>
      <c r="O6" s="47">
        <f>'I GRADO'!O10</f>
        <v>1.4494623655913978</v>
      </c>
      <c r="P6" s="47">
        <f>'I GRADO'!P10</f>
        <v>168</v>
      </c>
      <c r="Q6" s="15">
        <f>'I GRADO'!Q10</f>
        <v>2.0059523809523809</v>
      </c>
    </row>
    <row r="7" spans="1:17" ht="12.75" customHeight="1" x14ac:dyDescent="0.2">
      <c r="A7" s="45" t="s">
        <v>136</v>
      </c>
      <c r="B7" s="45" t="str">
        <f>'II GRADO'!B10</f>
        <v>TOTALE  n. 13 istituti</v>
      </c>
      <c r="C7" s="46">
        <f>'II GRADO'!C10</f>
        <v>12596</v>
      </c>
      <c r="D7" s="46">
        <f>'II GRADO'!D10</f>
        <v>531</v>
      </c>
      <c r="E7" s="46">
        <f>'II GRADO'!E10</f>
        <v>120</v>
      </c>
      <c r="F7" s="47">
        <f>'II GRADO'!F10</f>
        <v>158</v>
      </c>
      <c r="G7" s="47">
        <f>'II GRADO'!G10</f>
        <v>8</v>
      </c>
      <c r="H7" s="47">
        <f>'II GRADO'!H10</f>
        <v>106</v>
      </c>
      <c r="I7" s="47">
        <f>'II GRADO'!I10</f>
        <v>64</v>
      </c>
      <c r="J7" s="47">
        <f>'II GRADO'!J10</f>
        <v>1.5</v>
      </c>
      <c r="K7" s="47">
        <f>'II GRADO'!K10</f>
        <v>0</v>
      </c>
      <c r="L7" s="29">
        <f>'II GRADO'!L10</f>
        <v>4.2156240076214671E-2</v>
      </c>
      <c r="M7" s="47">
        <f>'II GRADO'!M10</f>
        <v>336</v>
      </c>
      <c r="N7" s="47">
        <f>'II GRADO'!N10</f>
        <v>337.5</v>
      </c>
      <c r="O7" s="47">
        <f>'II GRADO'!O10</f>
        <v>1.5733333333333333</v>
      </c>
      <c r="P7" s="47">
        <f>'II GRADO'!P10</f>
        <v>265.5</v>
      </c>
      <c r="Q7" s="15">
        <f>'II GRADO'!Q10</f>
        <v>2</v>
      </c>
    </row>
    <row r="8" spans="1:17" ht="12.75" customHeight="1" x14ac:dyDescent="0.2">
      <c r="A8" s="3"/>
      <c r="B8" s="3"/>
      <c r="C8" s="48"/>
      <c r="D8" s="48"/>
      <c r="E8" s="48"/>
      <c r="F8" s="49"/>
      <c r="G8" s="49"/>
      <c r="H8" s="49"/>
      <c r="I8" s="49"/>
      <c r="J8" s="49"/>
      <c r="K8" s="49"/>
      <c r="L8" s="3"/>
      <c r="M8" s="49"/>
      <c r="N8" s="49"/>
      <c r="O8" s="49"/>
      <c r="P8" s="49"/>
      <c r="Q8" s="3"/>
    </row>
    <row r="9" spans="1:17" ht="12.75" customHeight="1" x14ac:dyDescent="0.2">
      <c r="A9" s="3"/>
      <c r="B9" s="45" t="s">
        <v>137</v>
      </c>
      <c r="C9" s="46">
        <f t="shared" ref="C9:K9" si="0">SUM(C4:C7)</f>
        <v>33423</v>
      </c>
      <c r="D9" s="46">
        <f t="shared" si="0"/>
        <v>1424</v>
      </c>
      <c r="E9" s="46">
        <f t="shared" si="0"/>
        <v>547</v>
      </c>
      <c r="F9" s="47">
        <f t="shared" si="0"/>
        <v>455</v>
      </c>
      <c r="G9" s="47">
        <f t="shared" si="0"/>
        <v>25</v>
      </c>
      <c r="H9" s="47">
        <f t="shared" si="0"/>
        <v>230.46</v>
      </c>
      <c r="I9" s="47">
        <f t="shared" si="0"/>
        <v>274.52</v>
      </c>
      <c r="J9" s="47">
        <v>25.5</v>
      </c>
      <c r="K9" s="47">
        <f t="shared" si="0"/>
        <v>5.5</v>
      </c>
      <c r="L9" s="29">
        <f>IF(C9&gt;0,D9/C9,"")</f>
        <v>4.260539149687341E-2</v>
      </c>
      <c r="M9" s="47">
        <f t="shared" ref="M9:N9" si="1">SUM(M4:M7)</f>
        <v>984.98</v>
      </c>
      <c r="N9" s="46">
        <f t="shared" si="1"/>
        <v>1015.9145454545454</v>
      </c>
      <c r="O9" s="50">
        <v>1.4</v>
      </c>
      <c r="P9" s="47">
        <f>IF(F9+H9+J9&gt;0,F9+H9+J9,"")</f>
        <v>710.96</v>
      </c>
      <c r="Q9" s="15">
        <f>IF(P9&lt;&gt;"",D9/P9,"")</f>
        <v>2.0029256216946099</v>
      </c>
    </row>
    <row r="10" spans="1:17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 customHeight="1" x14ac:dyDescent="0.2">
      <c r="A11" s="60" t="s">
        <v>138</v>
      </c>
      <c r="B11" s="55"/>
      <c r="C11" s="55"/>
      <c r="D11" s="55"/>
      <c r="E11" s="55"/>
      <c r="F11" s="55"/>
      <c r="G11" s="55"/>
      <c r="H11" s="55"/>
      <c r="I11" s="56"/>
      <c r="J11" s="3"/>
      <c r="K11" s="3"/>
      <c r="L11" s="3"/>
      <c r="M11" s="3"/>
      <c r="N11" s="3"/>
      <c r="O11" s="3"/>
      <c r="P11" s="3"/>
      <c r="Q11" s="3"/>
    </row>
    <row r="12" spans="1:17" ht="12.75" customHeight="1" x14ac:dyDescent="0.2">
      <c r="A12" s="54" t="s">
        <v>139</v>
      </c>
      <c r="B12" s="55"/>
      <c r="C12" s="55"/>
      <c r="D12" s="55"/>
      <c r="E12" s="55"/>
      <c r="F12" s="55"/>
      <c r="G12" s="55"/>
      <c r="H12" s="55"/>
      <c r="I12" s="56"/>
      <c r="J12" s="3"/>
      <c r="K12" s="3"/>
      <c r="L12" s="3"/>
      <c r="M12" s="3"/>
      <c r="N12" s="3"/>
      <c r="O12" s="51"/>
      <c r="P12" s="3"/>
      <c r="Q12" s="3"/>
    </row>
    <row r="13" spans="1:17" ht="12.75" customHeight="1" x14ac:dyDescent="0.2">
      <c r="A13" s="54" t="s">
        <v>140</v>
      </c>
      <c r="B13" s="55"/>
      <c r="C13" s="55"/>
      <c r="D13" s="55"/>
      <c r="E13" s="55"/>
      <c r="F13" s="55"/>
      <c r="G13" s="55"/>
      <c r="H13" s="55"/>
      <c r="I13" s="56"/>
      <c r="J13" s="3"/>
      <c r="K13" s="3"/>
      <c r="L13" s="3"/>
      <c r="M13" s="3"/>
      <c r="N13" s="3"/>
      <c r="O13" s="3"/>
      <c r="P13" s="3"/>
      <c r="Q13" s="3"/>
    </row>
    <row r="14" spans="1:17" ht="12.75" customHeight="1" x14ac:dyDescent="0.2">
      <c r="A14" s="54" t="s">
        <v>141</v>
      </c>
      <c r="B14" s="55"/>
      <c r="C14" s="55"/>
      <c r="D14" s="55"/>
      <c r="E14" s="55"/>
      <c r="F14" s="55"/>
      <c r="G14" s="55"/>
      <c r="H14" s="55"/>
      <c r="I14" s="56"/>
      <c r="J14" s="3"/>
      <c r="L14" s="3"/>
      <c r="M14" s="49"/>
      <c r="N14" s="3"/>
      <c r="O14" s="3"/>
      <c r="P14" s="3"/>
      <c r="Q14" s="3"/>
    </row>
    <row r="15" spans="1:17" ht="12.75" customHeight="1" x14ac:dyDescent="0.2">
      <c r="A15" s="54" t="s">
        <v>142</v>
      </c>
      <c r="B15" s="55"/>
      <c r="C15" s="55"/>
      <c r="D15" s="55"/>
      <c r="E15" s="55"/>
      <c r="F15" s="55"/>
      <c r="G15" s="55"/>
      <c r="H15" s="55"/>
      <c r="I15" s="56"/>
      <c r="J15" s="3"/>
      <c r="K15" s="3"/>
      <c r="L15" s="3"/>
      <c r="M15" s="3"/>
      <c r="N15" s="3"/>
      <c r="O15" s="3"/>
      <c r="P15" s="3"/>
      <c r="Q15" s="3"/>
    </row>
    <row r="16" spans="1:17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7"/>
      <c r="L16" s="3"/>
      <c r="M16" s="3"/>
      <c r="N16" s="3"/>
      <c r="O16" s="3"/>
      <c r="P16" s="3"/>
      <c r="Q16" s="3"/>
    </row>
    <row r="17" spans="1:17" ht="12.75" customHeight="1" x14ac:dyDescent="0.2">
      <c r="A17" s="3"/>
      <c r="B17" s="33"/>
      <c r="C17" s="33"/>
      <c r="D17" s="33"/>
      <c r="E17" s="33"/>
      <c r="F17" s="33"/>
      <c r="G17" s="33"/>
      <c r="H17" s="33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2.75" customHeight="1" x14ac:dyDescent="0.2">
      <c r="A18" s="3"/>
      <c r="B18" s="33"/>
      <c r="C18" s="33"/>
      <c r="D18" s="33"/>
      <c r="E18" s="33"/>
      <c r="F18" s="33"/>
      <c r="G18" s="33"/>
      <c r="H18" s="33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2.75" customHeight="1" x14ac:dyDescent="0.2">
      <c r="A19" s="3"/>
      <c r="B19" s="3"/>
      <c r="C19" s="3"/>
      <c r="D19" s="3"/>
      <c r="E19" s="3"/>
      <c r="F19" s="3"/>
      <c r="G19" s="3"/>
      <c r="H19" s="3"/>
    </row>
    <row r="20" spans="1:17" ht="12.75" customHeight="1" x14ac:dyDescent="0.2">
      <c r="A20" s="3"/>
      <c r="B20" s="3"/>
      <c r="C20" s="3"/>
      <c r="D20" s="3"/>
      <c r="E20" s="3"/>
      <c r="F20" s="3"/>
      <c r="G20" s="3"/>
      <c r="H20" s="3"/>
    </row>
    <row r="21" spans="1:17" ht="12.75" customHeight="1" x14ac:dyDescent="0.2">
      <c r="A21" s="3"/>
      <c r="B21" s="3"/>
      <c r="C21" s="3"/>
      <c r="D21" s="3"/>
      <c r="E21" s="3"/>
      <c r="F21" s="3"/>
      <c r="G21" s="3"/>
      <c r="H21" s="3"/>
    </row>
    <row r="22" spans="1:17" ht="12.75" customHeight="1" x14ac:dyDescent="0.2">
      <c r="A22" s="3"/>
      <c r="B22" s="3"/>
      <c r="C22" s="3"/>
      <c r="D22" s="3"/>
      <c r="E22" s="3"/>
      <c r="F22" s="3"/>
      <c r="G22" s="3"/>
      <c r="H22" s="3"/>
    </row>
    <row r="23" spans="1:17" ht="12.75" customHeight="1" x14ac:dyDescent="0.2">
      <c r="A23" s="3"/>
      <c r="B23" s="3"/>
      <c r="C23" s="3"/>
      <c r="D23" s="3"/>
      <c r="E23" s="3"/>
      <c r="F23" s="3"/>
      <c r="G23" s="3"/>
      <c r="H23" s="3"/>
    </row>
    <row r="24" spans="1:17" ht="12.75" customHeight="1" x14ac:dyDescent="0.2">
      <c r="A24" s="3"/>
      <c r="B24" s="3"/>
      <c r="C24" s="3"/>
      <c r="D24" s="3"/>
      <c r="E24" s="3"/>
      <c r="F24" s="3"/>
      <c r="G24" s="3"/>
      <c r="H24" s="3"/>
    </row>
    <row r="25" spans="1:17" ht="12.75" customHeight="1" x14ac:dyDescent="0.2">
      <c r="A25" s="3"/>
      <c r="B25" s="3"/>
      <c r="C25" s="3"/>
      <c r="D25" s="3"/>
      <c r="E25" s="3"/>
      <c r="F25" s="3"/>
      <c r="G25" s="3"/>
      <c r="H25" s="3"/>
    </row>
    <row r="26" spans="1:17" ht="12.75" customHeight="1" x14ac:dyDescent="0.2">
      <c r="A26" s="3"/>
      <c r="B26" s="3"/>
      <c r="C26" s="3"/>
      <c r="D26" s="3"/>
      <c r="E26" s="3"/>
      <c r="F26" s="3"/>
      <c r="G26" s="3"/>
      <c r="H26" s="3"/>
    </row>
    <row r="27" spans="1:17" ht="12.75" customHeight="1" x14ac:dyDescent="0.2">
      <c r="A27" s="3"/>
      <c r="B27" s="3"/>
      <c r="C27" s="3"/>
      <c r="D27" s="3"/>
      <c r="E27" s="3"/>
      <c r="F27" s="3"/>
      <c r="G27" s="3"/>
      <c r="H27" s="3"/>
    </row>
    <row r="28" spans="1:17" ht="12.75" customHeight="1" x14ac:dyDescent="0.2">
      <c r="A28" s="3"/>
      <c r="B28" s="3"/>
      <c r="C28" s="3"/>
      <c r="D28" s="3"/>
      <c r="E28" s="3"/>
      <c r="F28" s="3"/>
      <c r="G28" s="3"/>
      <c r="H28" s="3"/>
    </row>
    <row r="29" spans="1:17" ht="12.75" customHeight="1" x14ac:dyDescent="0.2">
      <c r="A29" s="3"/>
      <c r="B29" s="3"/>
      <c r="C29" s="3"/>
      <c r="D29" s="3"/>
      <c r="E29" s="3"/>
      <c r="F29" s="3"/>
      <c r="G29" s="3"/>
      <c r="H29" s="3"/>
    </row>
    <row r="30" spans="1:17" ht="12.75" customHeight="1" x14ac:dyDescent="0.2">
      <c r="A30" s="3"/>
      <c r="B30" s="3"/>
      <c r="C30" s="3"/>
      <c r="D30" s="3"/>
      <c r="E30" s="3"/>
      <c r="F30" s="3"/>
      <c r="G30" s="3"/>
      <c r="H30" s="3"/>
    </row>
    <row r="31" spans="1:17" ht="12.75" customHeight="1" x14ac:dyDescent="0.2">
      <c r="A31" s="3"/>
      <c r="B31" s="3"/>
      <c r="C31" s="3"/>
      <c r="D31" s="3"/>
      <c r="E31" s="3"/>
      <c r="F31" s="3"/>
      <c r="G31" s="3"/>
      <c r="H31" s="3"/>
    </row>
    <row r="32" spans="1:17" ht="12.75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75" customHeight="1" x14ac:dyDescent="0.2">
      <c r="A33" s="3"/>
      <c r="B33" s="3"/>
      <c r="C33" s="3"/>
      <c r="D33" s="3"/>
      <c r="E33" s="3"/>
      <c r="F33" s="3"/>
      <c r="G33" s="3"/>
      <c r="H33" s="3"/>
    </row>
    <row r="34" spans="1:8" ht="12.7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75" customHeight="1" x14ac:dyDescent="0.2">
      <c r="A35" s="3"/>
      <c r="B35" s="3"/>
      <c r="C35" s="3"/>
      <c r="D35" s="3"/>
      <c r="E35" s="3"/>
      <c r="F35" s="3"/>
      <c r="G35" s="3"/>
      <c r="H35" s="3"/>
    </row>
    <row r="36" spans="1:8" ht="12.75" customHeight="1" x14ac:dyDescent="0.2">
      <c r="A36" s="3"/>
      <c r="B36" s="3"/>
      <c r="C36" s="3"/>
      <c r="D36" s="3"/>
      <c r="E36" s="3"/>
      <c r="F36" s="3"/>
      <c r="G36" s="3"/>
      <c r="H36" s="3"/>
    </row>
    <row r="37" spans="1:8" ht="12.75" customHeight="1" x14ac:dyDescent="0.2">
      <c r="A37" s="3"/>
      <c r="B37" s="3"/>
      <c r="C37" s="3"/>
      <c r="D37" s="3"/>
      <c r="E37" s="3"/>
      <c r="F37" s="3"/>
      <c r="G37" s="3"/>
      <c r="H37" s="3"/>
    </row>
    <row r="38" spans="1:8" ht="12.75" customHeight="1" x14ac:dyDescent="0.2">
      <c r="A38" s="3"/>
      <c r="B38" s="3"/>
      <c r="C38" s="3"/>
      <c r="D38" s="3"/>
      <c r="E38" s="3"/>
      <c r="F38" s="3"/>
      <c r="G38" s="3"/>
      <c r="H38" s="3"/>
    </row>
    <row r="39" spans="1:8" ht="12.75" customHeight="1" x14ac:dyDescent="0.2">
      <c r="A39" s="3"/>
      <c r="B39" s="3"/>
      <c r="C39" s="3"/>
      <c r="D39" s="3"/>
      <c r="E39" s="3"/>
      <c r="F39" s="3"/>
      <c r="G39" s="3"/>
      <c r="H39" s="3"/>
    </row>
    <row r="40" spans="1:8" ht="12.75" customHeight="1" x14ac:dyDescent="0.2">
      <c r="A40" s="3"/>
      <c r="B40" s="3"/>
      <c r="C40" s="3"/>
      <c r="D40" s="3"/>
      <c r="E40" s="3"/>
      <c r="F40" s="3"/>
      <c r="G40" s="3"/>
      <c r="H40" s="3"/>
    </row>
    <row r="41" spans="1:8" ht="12.75" customHeight="1" x14ac:dyDescent="0.2">
      <c r="A41" s="3"/>
      <c r="B41" s="3"/>
      <c r="C41" s="3"/>
      <c r="D41" s="3"/>
      <c r="E41" s="3"/>
      <c r="F41" s="3"/>
      <c r="G41" s="3"/>
      <c r="H41" s="3"/>
    </row>
    <row r="42" spans="1:8" ht="12.75" customHeight="1" x14ac:dyDescent="0.2">
      <c r="A42" s="3"/>
      <c r="B42" s="3"/>
      <c r="C42" s="3"/>
      <c r="D42" s="3"/>
      <c r="E42" s="3"/>
      <c r="F42" s="3"/>
      <c r="G42" s="3"/>
      <c r="H42" s="3"/>
    </row>
    <row r="43" spans="1:8" ht="12.75" customHeight="1" x14ac:dyDescent="0.2">
      <c r="A43" s="3"/>
      <c r="B43" s="3"/>
      <c r="C43" s="3"/>
      <c r="D43" s="3"/>
      <c r="E43" s="3"/>
      <c r="F43" s="3"/>
      <c r="G43" s="3"/>
      <c r="H43" s="3"/>
    </row>
    <row r="44" spans="1:8" ht="12.75" customHeight="1" x14ac:dyDescent="0.2">
      <c r="A44" s="3"/>
      <c r="B44" s="3"/>
      <c r="C44" s="3"/>
      <c r="D44" s="3"/>
      <c r="E44" s="3"/>
      <c r="F44" s="3"/>
      <c r="G44" s="3"/>
      <c r="H44" s="3"/>
    </row>
    <row r="45" spans="1:8" ht="12.75" customHeight="1" x14ac:dyDescent="0.2">
      <c r="A45" s="3"/>
      <c r="B45" s="3"/>
      <c r="C45" s="3"/>
      <c r="D45" s="3"/>
      <c r="E45" s="3"/>
      <c r="F45" s="3"/>
      <c r="G45" s="3"/>
      <c r="H45" s="3"/>
    </row>
    <row r="46" spans="1:8" ht="12.75" customHeight="1" x14ac:dyDescent="0.2">
      <c r="A46" s="3"/>
      <c r="B46" s="3"/>
      <c r="C46" s="3"/>
      <c r="D46" s="3"/>
      <c r="E46" s="3"/>
      <c r="F46" s="3"/>
      <c r="G46" s="3"/>
      <c r="H46" s="3"/>
    </row>
    <row r="47" spans="1:8" ht="12.75" customHeight="1" x14ac:dyDescent="0.2">
      <c r="A47" s="3"/>
      <c r="B47" s="3"/>
      <c r="C47" s="3"/>
      <c r="D47" s="3"/>
      <c r="E47" s="3"/>
      <c r="F47" s="3"/>
      <c r="G47" s="3"/>
      <c r="H47" s="3"/>
    </row>
    <row r="48" spans="1:8" ht="12.75" customHeight="1" x14ac:dyDescent="0.2">
      <c r="A48" s="3"/>
      <c r="B48" s="3"/>
      <c r="C48" s="3"/>
      <c r="D48" s="3"/>
      <c r="E48" s="3"/>
      <c r="F48" s="3"/>
      <c r="G48" s="3"/>
      <c r="H48" s="3"/>
    </row>
    <row r="49" spans="1:8" ht="12.75" customHeight="1" x14ac:dyDescent="0.2">
      <c r="A49" s="3"/>
      <c r="B49" s="3"/>
      <c r="C49" s="3"/>
      <c r="D49" s="3"/>
      <c r="E49" s="3"/>
      <c r="F49" s="3"/>
      <c r="G49" s="3"/>
      <c r="H49" s="3"/>
    </row>
    <row r="50" spans="1:8" ht="12.75" customHeight="1" x14ac:dyDescent="0.2">
      <c r="A50" s="3"/>
      <c r="B50" s="3"/>
      <c r="C50" s="3"/>
      <c r="D50" s="3"/>
      <c r="E50" s="3"/>
      <c r="F50" s="3"/>
      <c r="G50" s="3"/>
      <c r="H50" s="3"/>
    </row>
    <row r="51" spans="1:8" ht="12.75" customHeight="1" x14ac:dyDescent="0.2">
      <c r="A51" s="3"/>
      <c r="B51" s="3"/>
      <c r="C51" s="3"/>
      <c r="D51" s="3"/>
      <c r="E51" s="3"/>
      <c r="F51" s="3"/>
      <c r="G51" s="3"/>
      <c r="H51" s="3"/>
    </row>
    <row r="52" spans="1:8" ht="12.75" customHeight="1" x14ac:dyDescent="0.2">
      <c r="A52" s="3"/>
      <c r="B52" s="3"/>
      <c r="C52" s="3"/>
      <c r="D52" s="3"/>
      <c r="E52" s="3"/>
      <c r="F52" s="3"/>
      <c r="G52" s="3"/>
      <c r="H52" s="3"/>
    </row>
    <row r="53" spans="1:8" ht="12.75" customHeight="1" x14ac:dyDescent="0.2">
      <c r="A53" s="3"/>
      <c r="B53" s="3"/>
      <c r="C53" s="3"/>
      <c r="D53" s="3"/>
      <c r="E53" s="3"/>
      <c r="F53" s="3"/>
      <c r="G53" s="3"/>
      <c r="H53" s="3"/>
    </row>
    <row r="54" spans="1:8" ht="12.75" customHeight="1" x14ac:dyDescent="0.2">
      <c r="A54" s="3"/>
      <c r="B54" s="3"/>
      <c r="C54" s="3"/>
      <c r="D54" s="3"/>
      <c r="E54" s="3"/>
      <c r="F54" s="3"/>
      <c r="G54" s="3"/>
      <c r="H54" s="3"/>
    </row>
    <row r="55" spans="1:8" ht="12.75" customHeight="1" x14ac:dyDescent="0.2">
      <c r="A55" s="3"/>
      <c r="B55" s="3"/>
      <c r="C55" s="3"/>
      <c r="D55" s="3"/>
      <c r="E55" s="3"/>
      <c r="F55" s="3"/>
      <c r="G55" s="3"/>
      <c r="H55" s="3"/>
    </row>
    <row r="56" spans="1:8" ht="12.75" customHeight="1" x14ac:dyDescent="0.2">
      <c r="A56" s="3"/>
      <c r="B56" s="3"/>
      <c r="C56" s="3"/>
      <c r="D56" s="3"/>
      <c r="E56" s="3"/>
      <c r="F56" s="3"/>
      <c r="G56" s="3"/>
      <c r="H56" s="3"/>
    </row>
    <row r="57" spans="1:8" ht="12.75" customHeight="1" x14ac:dyDescent="0.2">
      <c r="A57" s="3"/>
      <c r="B57" s="3"/>
      <c r="C57" s="3"/>
      <c r="D57" s="3"/>
      <c r="E57" s="3"/>
      <c r="F57" s="3"/>
      <c r="G57" s="3"/>
      <c r="H57" s="3"/>
    </row>
    <row r="58" spans="1:8" ht="12.75" customHeight="1" x14ac:dyDescent="0.2">
      <c r="A58" s="3"/>
      <c r="B58" s="3"/>
      <c r="C58" s="3"/>
      <c r="D58" s="3"/>
      <c r="E58" s="3"/>
      <c r="F58" s="3"/>
      <c r="G58" s="3"/>
      <c r="H58" s="3"/>
    </row>
    <row r="59" spans="1:8" ht="12.75" customHeight="1" x14ac:dyDescent="0.2">
      <c r="A59" s="3"/>
      <c r="B59" s="3"/>
      <c r="C59" s="3"/>
      <c r="D59" s="3"/>
      <c r="E59" s="3"/>
      <c r="F59" s="3"/>
      <c r="G59" s="3"/>
      <c r="H59" s="3"/>
    </row>
    <row r="60" spans="1:8" ht="12.75" customHeight="1" x14ac:dyDescent="0.2">
      <c r="A60" s="3"/>
      <c r="B60" s="3"/>
      <c r="C60" s="3"/>
      <c r="D60" s="3"/>
      <c r="E60" s="3"/>
      <c r="F60" s="3"/>
      <c r="G60" s="3"/>
      <c r="H60" s="3"/>
    </row>
    <row r="61" spans="1:8" ht="12.75" customHeight="1" x14ac:dyDescent="0.2">
      <c r="A61" s="3"/>
      <c r="B61" s="3"/>
      <c r="C61" s="3"/>
      <c r="D61" s="3"/>
      <c r="E61" s="3"/>
      <c r="F61" s="3"/>
      <c r="G61" s="3"/>
      <c r="H61" s="3"/>
    </row>
    <row r="62" spans="1:8" ht="12.75" customHeight="1" x14ac:dyDescent="0.2">
      <c r="A62" s="3"/>
      <c r="B62" s="3"/>
      <c r="C62" s="3"/>
      <c r="D62" s="3"/>
      <c r="E62" s="3"/>
      <c r="F62" s="3"/>
      <c r="G62" s="3"/>
      <c r="H62" s="3"/>
    </row>
    <row r="63" spans="1:8" ht="12.75" customHeight="1" x14ac:dyDescent="0.2">
      <c r="A63" s="3"/>
      <c r="B63" s="3"/>
      <c r="C63" s="3"/>
      <c r="D63" s="3"/>
      <c r="E63" s="3"/>
      <c r="F63" s="3"/>
      <c r="G63" s="3"/>
      <c r="H63" s="3"/>
    </row>
    <row r="64" spans="1:8" ht="12.75" customHeight="1" x14ac:dyDescent="0.2">
      <c r="A64" s="3"/>
      <c r="B64" s="3"/>
      <c r="C64" s="3"/>
      <c r="D64" s="3"/>
      <c r="E64" s="3"/>
      <c r="F64" s="3"/>
      <c r="G64" s="3"/>
      <c r="H64" s="3"/>
    </row>
    <row r="65" spans="1:17" ht="12.75" customHeight="1" x14ac:dyDescent="0.2">
      <c r="A65" s="3"/>
      <c r="B65" s="3"/>
      <c r="C65" s="3"/>
      <c r="D65" s="3"/>
      <c r="E65" s="3"/>
      <c r="F65" s="3"/>
      <c r="G65" s="3"/>
      <c r="H65" s="3"/>
    </row>
    <row r="66" spans="1:17" ht="12.75" customHeight="1" x14ac:dyDescent="0.2">
      <c r="A66" s="3"/>
      <c r="B66" s="3"/>
      <c r="C66" s="3"/>
      <c r="D66" s="3"/>
      <c r="E66" s="3"/>
      <c r="F66" s="3"/>
      <c r="G66" s="3"/>
      <c r="H66" s="3"/>
    </row>
    <row r="67" spans="1:17" ht="12.75" customHeight="1" x14ac:dyDescent="0.2">
      <c r="A67" s="3"/>
      <c r="B67" s="3"/>
      <c r="C67" s="3"/>
      <c r="D67" s="3"/>
      <c r="E67" s="3"/>
      <c r="F67" s="3"/>
      <c r="G67" s="3"/>
      <c r="H67" s="3"/>
    </row>
    <row r="68" spans="1:17" ht="12.75" customHeight="1" x14ac:dyDescent="0.2">
      <c r="A68" s="3"/>
      <c r="B68" s="3"/>
      <c r="C68" s="3"/>
      <c r="D68" s="3"/>
      <c r="E68" s="3"/>
      <c r="F68" s="3"/>
      <c r="G68" s="3"/>
      <c r="H68" s="3"/>
    </row>
    <row r="69" spans="1:17" ht="12.75" customHeight="1" x14ac:dyDescent="0.2">
      <c r="A69" s="3"/>
      <c r="B69" s="3"/>
      <c r="C69" s="3"/>
      <c r="D69" s="3"/>
      <c r="E69" s="3"/>
      <c r="F69" s="3"/>
      <c r="G69" s="3"/>
      <c r="H69" s="3"/>
    </row>
    <row r="70" spans="1:17" ht="12.75" customHeight="1" x14ac:dyDescent="0.2">
      <c r="A70" s="3"/>
      <c r="B70" s="3"/>
      <c r="C70" s="3"/>
      <c r="D70" s="3"/>
      <c r="E70" s="3"/>
      <c r="F70" s="3"/>
      <c r="G70" s="3"/>
      <c r="H70" s="3"/>
    </row>
    <row r="71" spans="1:17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1:17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17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1:17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1:17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1:17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1:17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1:17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1:17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1:17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1:17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1:17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1:17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1:17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1:17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1:17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1:17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1:17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1:17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1:17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1:17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1:17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1:17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1:17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1:17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1:17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1:17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1:17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1:17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1:17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1:17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1:17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1:17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1:17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1:17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1:17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1:17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1:17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1:17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1:17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1:17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1:17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1:17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1:17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1:17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1:17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1:17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1:17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1:17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1:17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1:17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1:17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1:17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1:17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1:17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17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1:17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1:17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1:17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1:17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1:17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1:17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1:17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1:17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1:17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1:17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1:17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1:17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1:17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1:17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1:17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1:17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7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1:17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1:17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1:17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1:17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1:17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1:17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1:17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1:17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1:17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1:17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1:17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1:17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1:17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1:17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1:17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1:17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1:17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1:17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1:17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1:17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1:17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1:17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1:17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1:17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1:17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1:17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1:17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1:17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1:17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1:17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1:17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1:17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1:17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1:17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1:17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1:17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1:17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1:17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1:17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1:17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1:17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1:17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1:17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1:17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1:17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1:17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1:17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1:17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1:17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1:17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1:17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1:17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1:17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1:17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1:17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1:17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1:17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1:17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1:17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1:17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1:17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1:17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1:17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1:17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1:17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1:17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1:17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1:17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1:17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1:17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1:17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1:17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1:17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1:17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1:17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1:17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1:17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1:17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1:17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1:17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1:17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1:17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1:17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1:17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1:17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1:17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1:17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1:17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1:17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1:17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1:17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1:17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1:17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1:17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1:17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1:17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1:17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1:17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1:17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1:17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1:17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1:17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1:17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1:17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1:17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1:17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1:17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L929" s="3"/>
      <c r="M929" s="3"/>
      <c r="N929" s="3"/>
      <c r="O929" s="3"/>
      <c r="P929" s="3"/>
      <c r="Q929" s="3"/>
    </row>
  </sheetData>
  <mergeCells count="5">
    <mergeCell ref="A11:I11"/>
    <mergeCell ref="A12:I12"/>
    <mergeCell ref="A13:I13"/>
    <mergeCell ref="A14:I14"/>
    <mergeCell ref="A15:I15"/>
  </mergeCells>
  <printOptions horizontalCentered="1"/>
  <pageMargins left="0.35433070866141736" right="0.35433070866141736" top="0.78740157480314965" bottom="0.59055118110236227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INFANZIA</vt:lpstr>
      <vt:lpstr>PRIMARIA</vt:lpstr>
      <vt:lpstr>I GRADO</vt:lpstr>
      <vt:lpstr>II GRADO</vt:lpstr>
      <vt:lpstr>Riepilogo</vt:lpstr>
      <vt:lpstr>'II GRADO'!Area_stampa</vt:lpstr>
      <vt:lpstr>Riepilogo!Area_stampa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Bonelli Roberta</cp:lastModifiedBy>
  <cp:lastPrinted>2023-11-24T09:31:31Z</cp:lastPrinted>
  <dcterms:created xsi:type="dcterms:W3CDTF">2008-06-11T11:16:14Z</dcterms:created>
  <dcterms:modified xsi:type="dcterms:W3CDTF">2023-11-27T10:47:51Z</dcterms:modified>
</cp:coreProperties>
</file>